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3256" windowHeight="12468"/>
  </bookViews>
  <sheets>
    <sheet name="Tabelle1" sheetId="1" r:id="rId1"/>
    <sheet name="Control Growth Rates" sheetId="2" r:id="rId2"/>
  </sheets>
  <calcPr calcId="145621"/>
</workbook>
</file>

<file path=xl/calcChain.xml><?xml version="1.0" encoding="utf-8"?>
<calcChain xmlns="http://schemas.openxmlformats.org/spreadsheetml/2006/main">
  <c r="K31" i="1" l="1"/>
  <c r="K30" i="1"/>
  <c r="H30" i="1"/>
  <c r="AW25" i="1"/>
  <c r="AT25" i="1"/>
  <c r="AQ25" i="1"/>
  <c r="AN25" i="1"/>
  <c r="AK25" i="1"/>
  <c r="AH25" i="1"/>
  <c r="AW27" i="1"/>
  <c r="AT27" i="1"/>
  <c r="AQ27" i="1"/>
  <c r="AN27" i="1"/>
  <c r="AK27" i="1"/>
  <c r="AH27" i="1"/>
  <c r="AW29" i="1"/>
  <c r="AT29" i="1"/>
  <c r="AQ29" i="1"/>
  <c r="AN29" i="1"/>
  <c r="AK29" i="1"/>
  <c r="AH29" i="1"/>
  <c r="AW31" i="1"/>
  <c r="AT31" i="1"/>
  <c r="AQ31" i="1"/>
  <c r="AN31" i="1"/>
  <c r="AK31" i="1"/>
  <c r="AH31" i="1"/>
  <c r="AH30" i="1"/>
  <c r="AH28" i="1"/>
  <c r="AH26" i="1"/>
  <c r="AH24" i="1"/>
  <c r="AW30" i="1"/>
  <c r="AU30" i="1"/>
  <c r="AT30" i="1"/>
  <c r="AR30" i="1"/>
  <c r="AQ30" i="1"/>
  <c r="AO30" i="1"/>
  <c r="AN30" i="1"/>
  <c r="AL30" i="1"/>
  <c r="AK30" i="1"/>
  <c r="AI30" i="1"/>
  <c r="AF30" i="1"/>
  <c r="AE30" i="1"/>
  <c r="AW28" i="1"/>
  <c r="AT28" i="1"/>
  <c r="AQ28" i="1"/>
  <c r="AN28" i="1"/>
  <c r="AK28" i="1"/>
  <c r="AE28" i="1"/>
  <c r="AW26" i="1"/>
  <c r="AT26" i="1"/>
  <c r="AQ26" i="1"/>
  <c r="AN26" i="1"/>
  <c r="AK26" i="1"/>
  <c r="AE26" i="1"/>
  <c r="AW24" i="1"/>
  <c r="AU24" i="1"/>
  <c r="AT24" i="1"/>
  <c r="AR24" i="1"/>
  <c r="AQ24" i="1"/>
  <c r="AO24" i="1"/>
  <c r="AN24" i="1"/>
  <c r="AL24" i="1"/>
  <c r="AK24" i="1"/>
  <c r="AI24" i="1"/>
  <c r="AF24" i="1"/>
  <c r="AE24" i="1"/>
  <c r="AE22" i="1"/>
  <c r="AE21" i="1"/>
  <c r="AW20" i="1"/>
  <c r="AT20" i="1"/>
  <c r="AQ20" i="1"/>
  <c r="AN20" i="1"/>
  <c r="AK20" i="1"/>
  <c r="AH20" i="1"/>
  <c r="AE20" i="1"/>
  <c r="AV15" i="1"/>
  <c r="AS15" i="1"/>
  <c r="AP15" i="1"/>
  <c r="AM15" i="1"/>
  <c r="AJ15" i="1"/>
  <c r="AG15" i="1"/>
  <c r="AV12" i="1"/>
  <c r="AS12" i="1"/>
  <c r="AP12" i="1"/>
  <c r="AM12" i="1"/>
  <c r="AJ12" i="1"/>
  <c r="AG12" i="1"/>
  <c r="AD12" i="1"/>
  <c r="H24" i="1"/>
  <c r="X30" i="1"/>
  <c r="U30" i="1"/>
  <c r="R30" i="1"/>
  <c r="O30" i="1"/>
  <c r="L30" i="1"/>
  <c r="I30" i="1"/>
  <c r="D6" i="2"/>
  <c r="Z17" i="1"/>
  <c r="Z18" i="1" s="1"/>
  <c r="Z19" i="1" s="1"/>
  <c r="W17" i="1"/>
  <c r="W18" i="1" s="1"/>
  <c r="W19" i="1" s="1"/>
  <c r="W28" i="1" s="1"/>
  <c r="T17" i="1"/>
  <c r="T18" i="1" s="1"/>
  <c r="T19" i="1" s="1"/>
  <c r="Q17" i="1"/>
  <c r="Q18" i="1" s="1"/>
  <c r="Q19" i="1" s="1"/>
  <c r="Q30" i="1" s="1"/>
  <c r="N17" i="1"/>
  <c r="N18" i="1" s="1"/>
  <c r="N19" i="1" s="1"/>
  <c r="N30" i="1" s="1"/>
  <c r="K17" i="1"/>
  <c r="K18" i="1" s="1"/>
  <c r="K19" i="1" s="1"/>
  <c r="H17" i="1"/>
  <c r="H18" i="1" s="1"/>
  <c r="H19" i="1" s="1"/>
  <c r="K28" i="1" l="1"/>
  <c r="K29" i="1" s="1"/>
  <c r="T28" i="1"/>
  <c r="T30" i="1"/>
  <c r="W29" i="1"/>
  <c r="H20" i="1"/>
  <c r="H28" i="1"/>
  <c r="Z31" i="1"/>
  <c r="N31" i="1"/>
  <c r="Z30" i="1"/>
  <c r="Z28" i="1"/>
  <c r="Z29" i="1" s="1"/>
  <c r="N28" i="1"/>
  <c r="N29" i="1" s="1"/>
  <c r="Q28" i="1"/>
  <c r="Q29" i="1" s="1"/>
  <c r="W30" i="1"/>
  <c r="T31" i="1"/>
  <c r="W31" i="1" l="1"/>
  <c r="Q31" i="1"/>
  <c r="T29" i="1"/>
  <c r="Z20" i="1" l="1"/>
  <c r="Z26" i="1"/>
  <c r="W26" i="1"/>
  <c r="T26" i="1"/>
  <c r="Q26" i="1"/>
  <c r="N26" i="1"/>
  <c r="K26" i="1"/>
  <c r="H26" i="1"/>
  <c r="Z24" i="1"/>
  <c r="W24" i="1"/>
  <c r="T24" i="1"/>
  <c r="Q24" i="1"/>
  <c r="N24" i="1"/>
  <c r="K24" i="1"/>
  <c r="K25" i="1" s="1"/>
  <c r="T25" i="1"/>
  <c r="X24" i="1"/>
  <c r="U24" i="1"/>
  <c r="R24" i="1"/>
  <c r="O24" i="1"/>
  <c r="L24" i="1"/>
  <c r="I24" i="1"/>
  <c r="K27" i="1" l="1"/>
  <c r="Z25" i="1"/>
  <c r="W27" i="1"/>
  <c r="Z27" i="1"/>
  <c r="T27" i="1"/>
  <c r="N27" i="1"/>
  <c r="N25" i="1"/>
  <c r="Q25" i="1"/>
  <c r="W25" i="1"/>
  <c r="Q27" i="1"/>
  <c r="Y15" i="1" l="1"/>
  <c r="Y12" i="1"/>
  <c r="V15" i="1"/>
  <c r="V12" i="1"/>
  <c r="S15" i="1"/>
  <c r="S12" i="1"/>
  <c r="P15" i="1"/>
  <c r="P12" i="1"/>
  <c r="M15" i="1"/>
  <c r="M12" i="1"/>
  <c r="J15" i="1"/>
  <c r="J12" i="1"/>
  <c r="G12" i="1"/>
  <c r="W20" i="1" l="1"/>
  <c r="T20" i="1"/>
  <c r="Q20" i="1"/>
  <c r="N20" i="1"/>
  <c r="K20" i="1"/>
  <c r="H21" i="1" l="1"/>
  <c r="H22" i="1"/>
</calcChain>
</file>

<file path=xl/sharedStrings.xml><?xml version="1.0" encoding="utf-8"?>
<sst xmlns="http://schemas.openxmlformats.org/spreadsheetml/2006/main" count="131" uniqueCount="56">
  <si>
    <t>Name</t>
  </si>
  <si>
    <t>Code</t>
  </si>
  <si>
    <t>Time d</t>
  </si>
  <si>
    <t>Temp</t>
  </si>
  <si>
    <t>Light</t>
  </si>
  <si>
    <t>N</t>
  </si>
  <si>
    <t>P</t>
  </si>
  <si>
    <t>Exp1</t>
  </si>
  <si>
    <t>FN1</t>
  </si>
  <si>
    <t>BM1</t>
  </si>
  <si>
    <t>°C</t>
  </si>
  <si>
    <t>Lux</t>
  </si>
  <si>
    <t>PP</t>
  </si>
  <si>
    <t>h</t>
  </si>
  <si>
    <t>Comment</t>
  </si>
  <si>
    <t>Exp2</t>
  </si>
  <si>
    <t>FN2</t>
  </si>
  <si>
    <t>BM2</t>
  </si>
  <si>
    <t>µg a.s./L</t>
  </si>
  <si>
    <t>mg dw</t>
  </si>
  <si>
    <t xml:space="preserve">mg </t>
  </si>
  <si>
    <t>#</t>
  </si>
  <si>
    <t>Exp3</t>
  </si>
  <si>
    <t>FN3</t>
  </si>
  <si>
    <t>BM3</t>
  </si>
  <si>
    <t>Exp4</t>
  </si>
  <si>
    <t>FN4</t>
  </si>
  <si>
    <t>BM4</t>
  </si>
  <si>
    <t>Exp5</t>
  </si>
  <si>
    <t>FN5</t>
  </si>
  <si>
    <t>BM5</t>
  </si>
  <si>
    <t>Levels</t>
  </si>
  <si>
    <t>Data rows</t>
  </si>
  <si>
    <t>BM/FN end</t>
  </si>
  <si>
    <t>BM/FN end mean</t>
  </si>
  <si>
    <t>BM/FN start</t>
  </si>
  <si>
    <t>mg N/L</t>
  </si>
  <si>
    <t>mg P/L</t>
  </si>
  <si>
    <t>Nominal µg a.s./L</t>
  </si>
  <si>
    <t>MSM Lemna 7 d - 7 d Schmitt</t>
  </si>
  <si>
    <t>Growth of L. gibba exposed to different concentrations of metsulfuronmethyl.</t>
  </si>
  <si>
    <t>Exp6</t>
  </si>
  <si>
    <t>FN6</t>
  </si>
  <si>
    <t>BM6</t>
  </si>
  <si>
    <t>Schmitt et al. 2013  and Schmitt, pers. communication For the MODLEINK workshop</t>
  </si>
  <si>
    <t>% inh yield</t>
  </si>
  <si>
    <t>%inh r-wert</t>
  </si>
  <si>
    <t>Yield 0-7</t>
  </si>
  <si>
    <t>r 0-7</t>
  </si>
  <si>
    <t>No further info on test conditions</t>
  </si>
  <si>
    <t>r 7-14</t>
  </si>
  <si>
    <t>Time(d)</t>
  </si>
  <si>
    <t xml:space="preserve">Week 1 </t>
  </si>
  <si>
    <t>Week 2</t>
  </si>
  <si>
    <t>r Excel</t>
  </si>
  <si>
    <t>Yield 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</si>
</sst>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53032951602"/>
          <c:y val="0.12167869532228968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Tabelle1!$H$12:$H$19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15</c:v>
                </c:pt>
                <c:pt idx="5">
                  <c:v>53.4375</c:v>
                </c:pt>
                <c:pt idx="6">
                  <c:v>109.34659090909091</c:v>
                </c:pt>
                <c:pt idx="7">
                  <c:v>225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Tabelle1!$K$12:$K$19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15</c:v>
                </c:pt>
                <c:pt idx="5">
                  <c:v>48.20809248554913</c:v>
                </c:pt>
                <c:pt idx="6">
                  <c:v>106.90751445086704</c:v>
                </c:pt>
                <c:pt idx="7">
                  <c:v>218.3236994219653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Tabelle1!$N$12:$N$19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15</c:v>
                </c:pt>
                <c:pt idx="5">
                  <c:v>39.044117647058826</c:v>
                </c:pt>
                <c:pt idx="6">
                  <c:v>104.7794117647059</c:v>
                </c:pt>
                <c:pt idx="7">
                  <c:v>240.44117647058826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Tabelle1!$Q$12:$Q$19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15</c:v>
                </c:pt>
                <c:pt idx="5">
                  <c:v>29.09090909090909</c:v>
                </c:pt>
                <c:pt idx="6">
                  <c:v>57.727272727272727</c:v>
                </c:pt>
                <c:pt idx="7">
                  <c:v>136.36363636363635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Tabelle1!$T$12:$T$19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15</c:v>
                </c:pt>
                <c:pt idx="5">
                  <c:v>21.521739130434781</c:v>
                </c:pt>
                <c:pt idx="6">
                  <c:v>40.434782608695649</c:v>
                </c:pt>
                <c:pt idx="7">
                  <c:v>104.99999999999999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Tabelle1!$W$12:$W$19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15</c:v>
                </c:pt>
                <c:pt idx="5">
                  <c:v>17.608695652173914</c:v>
                </c:pt>
                <c:pt idx="6">
                  <c:v>39.130434782608695</c:v>
                </c:pt>
                <c:pt idx="7">
                  <c:v>80.217391304347828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14272"/>
        <c:axId val="177016192"/>
      </c:scatterChart>
      <c:valAx>
        <c:axId val="177014272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77016192"/>
        <c:crosses val="autoZero"/>
        <c:crossBetween val="midCat"/>
        <c:majorUnit val="7"/>
        <c:minorUnit val="1"/>
      </c:valAx>
      <c:valAx>
        <c:axId val="17701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014272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5013758682"/>
          <c:y val="6.7475165801284015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Tabelle1!$G$12:$G$19</c:f>
              <c:numCache>
                <c:formatCode>General</c:formatCode>
                <c:ptCount val="8"/>
                <c:pt idx="0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Tabelle1!$J$12:$J$19</c:f>
              <c:numCache>
                <c:formatCode>0.00</c:formatCode>
                <c:ptCount val="8"/>
                <c:pt idx="0">
                  <c:v>0.32</c:v>
                </c:pt>
                <c:pt idx="3">
                  <c:v>0.32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Tabelle1!$M$12:$M$19</c:f>
              <c:numCache>
                <c:formatCode>0.00</c:formatCode>
                <c:ptCount val="8"/>
                <c:pt idx="0">
                  <c:v>0.56000000000000005</c:v>
                </c:pt>
                <c:pt idx="3">
                  <c:v>0.56000000000000005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Tabelle1!$P$12:$P$19</c:f>
              <c:numCache>
                <c:formatCode>0.00</c:formatCode>
                <c:ptCount val="8"/>
                <c:pt idx="0">
                  <c:v>1</c:v>
                </c:pt>
                <c:pt idx="3">
                  <c:v>1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Tabelle1!$S$12:$S$19</c:f>
              <c:numCache>
                <c:formatCode>0.00</c:formatCode>
                <c:ptCount val="8"/>
                <c:pt idx="0">
                  <c:v>1.8</c:v>
                </c:pt>
                <c:pt idx="3">
                  <c:v>1.8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Tabelle1!$V$12:$V$19</c:f>
              <c:numCache>
                <c:formatCode>0.00</c:formatCode>
                <c:ptCount val="8"/>
                <c:pt idx="0">
                  <c:v>3.2</c:v>
                </c:pt>
                <c:pt idx="3">
                  <c:v>3.2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Tabelle1!$Z$9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Tabelle1!$Y$12:$Y$19</c:f>
              <c:numCache>
                <c:formatCode>0.00</c:formatCode>
                <c:ptCount val="8"/>
                <c:pt idx="0">
                  <c:v>5.6</c:v>
                </c:pt>
                <c:pt idx="3">
                  <c:v>5.6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78080"/>
        <c:axId val="178080000"/>
      </c:scatterChart>
      <c:valAx>
        <c:axId val="178078080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78080000"/>
        <c:crosses val="autoZero"/>
        <c:crossBetween val="midCat"/>
        <c:majorUnit val="7"/>
        <c:minorUnit val="1"/>
      </c:valAx>
      <c:valAx>
        <c:axId val="178080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8078080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0523225294512604"/>
          <c:y val="5.1400554097404488E-2"/>
          <c:w val="0.74573120220437561"/>
          <c:h val="0.77243438320209978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Tabelle1!$B$12:$B$19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25056"/>
        <c:axId val="178196864"/>
      </c:scatterChart>
      <c:valAx>
        <c:axId val="1781250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78196864"/>
        <c:crosses val="autoZero"/>
        <c:crossBetween val="midCat"/>
        <c:minorUnit val="1"/>
      </c:valAx>
      <c:valAx>
        <c:axId val="17819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400"/>
                  <a:t>Temperature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818940665203735E-2"/>
              <c:y val="0.312210017990720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125056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0867329714925"/>
          <c:y val="0.12971595049646248"/>
          <c:w val="0.83970750142016715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Tabelle1!$F$24</c:f>
              <c:strCache>
                <c:ptCount val="1"/>
                <c:pt idx="0">
                  <c:v>Yield 0-7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Tabelle1!$K$25:$Z$25</c:f>
              <c:numCache>
                <c:formatCode>0.0</c:formatCode>
                <c:ptCount val="16"/>
                <c:pt idx="0">
                  <c:v>1.8292682926829258</c:v>
                </c:pt>
                <c:pt idx="3">
                  <c:v>65.853658536585357</c:v>
                </c:pt>
                <c:pt idx="6">
                  <c:v>87.195121951219505</c:v>
                </c:pt>
                <c:pt idx="9">
                  <c:v>93.292682926829272</c:v>
                </c:pt>
                <c:pt idx="12">
                  <c:v>93.292682926829272</c:v>
                </c:pt>
                <c:pt idx="15">
                  <c:v>93.292682926829272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Tabelle1!$F$26</c:f>
              <c:strCache>
                <c:ptCount val="1"/>
                <c:pt idx="0">
                  <c:v>r 0-7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Tabelle1!$K$27:$Z$27</c:f>
              <c:numCache>
                <c:formatCode>General</c:formatCode>
                <c:ptCount val="16"/>
                <c:pt idx="0" formatCode="0.0">
                  <c:v>0.64017521486690043</c:v>
                </c:pt>
                <c:pt idx="3" formatCode="0.0">
                  <c:v>35.410497170896576</c:v>
                </c:pt>
                <c:pt idx="6" formatCode="0.0">
                  <c:v>62.332087978488168</c:v>
                </c:pt>
                <c:pt idx="9" formatCode="0.0">
                  <c:v>75.774759669766667</c:v>
                </c:pt>
                <c:pt idx="12" formatCode="0.0">
                  <c:v>75.774759669766667</c:v>
                </c:pt>
                <c:pt idx="15" formatCode="0.0">
                  <c:v>75.774759669766667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Tabelle1!$F$28</c:f>
              <c:strCache>
                <c:ptCount val="1"/>
                <c:pt idx="0">
                  <c:v>r 7-14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Tabelle1!$K$29:$Z$29</c:f>
              <c:numCache>
                <c:formatCode>General</c:formatCode>
                <c:ptCount val="16"/>
                <c:pt idx="0" formatCode="0.0">
                  <c:v>1.1122977330123547</c:v>
                </c:pt>
                <c:pt idx="3" formatCode="0.0">
                  <c:v>-2.4510280096675245</c:v>
                </c:pt>
                <c:pt idx="6" formatCode="0.0">
                  <c:v>18.492097661582036</c:v>
                </c:pt>
                <c:pt idx="9" formatCode="0.0">
                  <c:v>28.143497921002222</c:v>
                </c:pt>
                <c:pt idx="12" formatCode="0.0">
                  <c:v>38.084968337705327</c:v>
                </c:pt>
                <c:pt idx="15" formatCode="0.0">
                  <c:v>52.167704188535666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Tabelle1!$F$30</c:f>
              <c:strCache>
                <c:ptCount val="1"/>
                <c:pt idx="0">
                  <c:v>Yield 7-14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Tabelle1!$K$31:$Z$31</c:f>
              <c:numCache>
                <c:formatCode>0.0</c:formatCode>
                <c:ptCount val="16"/>
                <c:pt idx="0">
                  <c:v>3.1791907514450912</c:v>
                </c:pt>
                <c:pt idx="3">
                  <c:v>-7.3529411764706083</c:v>
                </c:pt>
                <c:pt idx="6">
                  <c:v>42.207792207792217</c:v>
                </c:pt>
                <c:pt idx="9">
                  <c:v>57.142857142857153</c:v>
                </c:pt>
                <c:pt idx="12">
                  <c:v>68.944099378881987</c:v>
                </c:pt>
                <c:pt idx="15">
                  <c:v>81.055900621118013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22976"/>
        <c:axId val="178229248"/>
      </c:scatterChart>
      <c:valAx>
        <c:axId val="1782229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µg a.s./L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178229248"/>
        <c:crosses val="autoZero"/>
        <c:crossBetween val="midCat"/>
      </c:valAx>
      <c:valAx>
        <c:axId val="1782292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 inhibition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8222976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37182120529925"/>
          <c:y val="5.8953359266913086E-2"/>
          <c:w val="0.80370683281415689"/>
          <c:h val="0.75893975181490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Tabelle1!$AE$9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trendline>
            <c:trendlineType val="exp"/>
            <c:dispRSqr val="1"/>
            <c:dispEq val="1"/>
            <c:trendlineLbl>
              <c:layout>
                <c:manualLayout>
                  <c:x val="-3.0285245694090409E-2"/>
                  <c:y val="-4.556881762314664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Tabelle1!$AE$12:$AE$19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176</c:v>
                </c:pt>
                <c:pt idx="5">
                  <c:v>627</c:v>
                </c:pt>
                <c:pt idx="6">
                  <c:v>1283</c:v>
                </c:pt>
                <c:pt idx="7">
                  <c:v>2640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Tabelle1!$AH$9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Tabelle1!$AH$12:$AH$19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173</c:v>
                </c:pt>
                <c:pt idx="5">
                  <c:v>556</c:v>
                </c:pt>
                <c:pt idx="6">
                  <c:v>1233</c:v>
                </c:pt>
                <c:pt idx="7">
                  <c:v>2518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Tabelle1!$AK$9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Tabelle1!$AK$12:$AK$19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68</c:v>
                </c:pt>
                <c:pt idx="5">
                  <c:v>177</c:v>
                </c:pt>
                <c:pt idx="6">
                  <c:v>475</c:v>
                </c:pt>
                <c:pt idx="7">
                  <c:v>1090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Tabelle1!$AN$9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Tabelle1!$AN$12:$AN$19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64</c:v>
                </c:pt>
                <c:pt idx="6">
                  <c:v>127</c:v>
                </c:pt>
                <c:pt idx="7">
                  <c:v>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Tabelle1!$AQ$9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Tabelle1!$AQ$12:$AQ$19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33</c:v>
                </c:pt>
                <c:pt idx="6">
                  <c:v>62</c:v>
                </c:pt>
                <c:pt idx="7">
                  <c:v>161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Tabelle1!$AT$9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Tabelle1!$AT$12:$AT$19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27</c:v>
                </c:pt>
                <c:pt idx="6">
                  <c:v>60</c:v>
                </c:pt>
                <c:pt idx="7">
                  <c:v>123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Tabelle1!$AW$9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Tabelle1!$AW$12:$AW$19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28</c:v>
                </c:pt>
                <c:pt idx="6">
                  <c:v>42</c:v>
                </c:pt>
                <c:pt idx="7">
                  <c:v>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92928"/>
        <c:axId val="178494848"/>
      </c:scatterChart>
      <c:valAx>
        <c:axId val="178492928"/>
        <c:scaling>
          <c:orientation val="minMax"/>
          <c:max val="1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78494848"/>
        <c:crosses val="autoZero"/>
        <c:crossBetween val="midCat"/>
        <c:majorUnit val="7"/>
        <c:minorUnit val="1"/>
      </c:valAx>
      <c:valAx>
        <c:axId val="178494848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178492928"/>
        <c:crosses val="autoZero"/>
        <c:crossBetween val="midCat"/>
      </c:valAx>
      <c:spPr>
        <a:noFill/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0803758757352699"/>
          <c:y val="0.90897774281878141"/>
          <c:w val="0.71754407013324861"/>
          <c:h val="9.1022205561476832E-2"/>
        </c:manualLayout>
      </c:layout>
      <c:overlay val="0"/>
    </c:legend>
    <c:plotVisOnly val="1"/>
    <c:dispBlanksAs val="span"/>
    <c:showDLblsOverMax val="0"/>
  </c:chart>
  <c:spPr>
    <a:noFill/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8133302495812"/>
          <c:y val="6.5778539830389227E-2"/>
          <c:w val="0.80370683281415689"/>
          <c:h val="0.74212902127044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Tabelle1!$H$12:$H$19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15</c:v>
                </c:pt>
                <c:pt idx="5">
                  <c:v>53.4375</c:v>
                </c:pt>
                <c:pt idx="6">
                  <c:v>109.34659090909091</c:v>
                </c:pt>
                <c:pt idx="7">
                  <c:v>225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Tabelle1!$K$12:$K$19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15</c:v>
                </c:pt>
                <c:pt idx="5">
                  <c:v>48.20809248554913</c:v>
                </c:pt>
                <c:pt idx="6">
                  <c:v>106.90751445086704</c:v>
                </c:pt>
                <c:pt idx="7">
                  <c:v>218.3236994219653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Tabelle1!$N$12:$N$19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15</c:v>
                </c:pt>
                <c:pt idx="5">
                  <c:v>39.044117647058826</c:v>
                </c:pt>
                <c:pt idx="6">
                  <c:v>104.7794117647059</c:v>
                </c:pt>
                <c:pt idx="7">
                  <c:v>240.44117647058826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Tabelle1!$Q$12:$Q$19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15</c:v>
                </c:pt>
                <c:pt idx="5">
                  <c:v>29.09090909090909</c:v>
                </c:pt>
                <c:pt idx="6">
                  <c:v>57.727272727272727</c:v>
                </c:pt>
                <c:pt idx="7">
                  <c:v>136.36363636363635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Tabelle1!$T$12:$T$19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15</c:v>
                </c:pt>
                <c:pt idx="5">
                  <c:v>21.521739130434781</c:v>
                </c:pt>
                <c:pt idx="6">
                  <c:v>40.434782608695649</c:v>
                </c:pt>
                <c:pt idx="7">
                  <c:v>104.99999999999999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Tabelle1!$W$12:$W$19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15</c:v>
                </c:pt>
                <c:pt idx="5">
                  <c:v>17.608695652173914</c:v>
                </c:pt>
                <c:pt idx="6">
                  <c:v>39.130434782608695</c:v>
                </c:pt>
                <c:pt idx="7">
                  <c:v>80.217391304347828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Tabelle1!$Z$9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Tabelle1!$Z$12:$Z$19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15</c:v>
                </c:pt>
                <c:pt idx="5">
                  <c:v>18.260869565217391</c:v>
                </c:pt>
                <c:pt idx="6">
                  <c:v>27.391304347826086</c:v>
                </c:pt>
                <c:pt idx="7">
                  <c:v>54.782608695652165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45408"/>
        <c:axId val="178547328"/>
      </c:scatterChart>
      <c:valAx>
        <c:axId val="178545408"/>
        <c:scaling>
          <c:orientation val="minMax"/>
          <c:max val="1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78547328"/>
        <c:crosses val="autoZero"/>
        <c:crossBetween val="midCat"/>
        <c:majorUnit val="7"/>
        <c:minorUnit val="1"/>
      </c:valAx>
      <c:valAx>
        <c:axId val="178547328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178545408"/>
        <c:crosses val="autoZero"/>
        <c:crossBetween val="midCat"/>
      </c:valAx>
      <c:spPr>
        <a:noFill/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0803758757352699"/>
          <c:y val="0.90897774281878141"/>
          <c:w val="0.8522335205788738"/>
          <c:h val="8.2853352583678971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0867329714925"/>
          <c:y val="0.12971595049646248"/>
          <c:w val="0.83970750142016715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Tabelle1!$F$24</c:f>
              <c:strCache>
                <c:ptCount val="1"/>
                <c:pt idx="0">
                  <c:v>Yield 0-7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Tabelle1!$AH$25:$AW$25</c:f>
              <c:numCache>
                <c:formatCode>0.0</c:formatCode>
                <c:ptCount val="16"/>
                <c:pt idx="0">
                  <c:v>1.8292682926829258</c:v>
                </c:pt>
                <c:pt idx="3">
                  <c:v>65.853658536585357</c:v>
                </c:pt>
                <c:pt idx="6">
                  <c:v>87.195121951219505</c:v>
                </c:pt>
                <c:pt idx="9">
                  <c:v>93.292682926829272</c:v>
                </c:pt>
                <c:pt idx="12">
                  <c:v>93.292682926829272</c:v>
                </c:pt>
                <c:pt idx="15">
                  <c:v>93.292682926829272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Tabelle1!$F$26</c:f>
              <c:strCache>
                <c:ptCount val="1"/>
                <c:pt idx="0">
                  <c:v>r 0-7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Tabelle1!$AH$27:$AW$27</c:f>
              <c:numCache>
                <c:formatCode>General</c:formatCode>
                <c:ptCount val="16"/>
                <c:pt idx="0" formatCode="0.0">
                  <c:v>0.64017521486690043</c:v>
                </c:pt>
                <c:pt idx="3" formatCode="0.0">
                  <c:v>35.410497170896576</c:v>
                </c:pt>
                <c:pt idx="6" formatCode="0.0">
                  <c:v>62.332087978488168</c:v>
                </c:pt>
                <c:pt idx="9" formatCode="0.0">
                  <c:v>75.774759669766667</c:v>
                </c:pt>
                <c:pt idx="12" formatCode="0.0">
                  <c:v>75.774759669766667</c:v>
                </c:pt>
                <c:pt idx="15" formatCode="0.0">
                  <c:v>75.774759669766667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Tabelle1!$F$28</c:f>
              <c:strCache>
                <c:ptCount val="1"/>
                <c:pt idx="0">
                  <c:v>r 7-14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Tabelle1!$AH$29:$AW$29</c:f>
              <c:numCache>
                <c:formatCode>General</c:formatCode>
                <c:ptCount val="16"/>
                <c:pt idx="0" formatCode="0.0">
                  <c:v>1.1122977330123831</c:v>
                </c:pt>
                <c:pt idx="3" formatCode="0.0">
                  <c:v>-2.4510280096674961</c:v>
                </c:pt>
                <c:pt idx="6" formatCode="0.0">
                  <c:v>18.492097661582051</c:v>
                </c:pt>
                <c:pt idx="9" formatCode="0.0">
                  <c:v>28.143497921002208</c:v>
                </c:pt>
                <c:pt idx="12" formatCode="0.0">
                  <c:v>38.084968337705362</c:v>
                </c:pt>
                <c:pt idx="15" formatCode="0.0">
                  <c:v>52.16770418853568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Tabelle1!$F$30</c:f>
              <c:strCache>
                <c:ptCount val="1"/>
                <c:pt idx="0">
                  <c:v>Yield 7-14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Tabelle1!$AH$31:$AW$31</c:f>
              <c:numCache>
                <c:formatCode>0.0</c:formatCode>
                <c:ptCount val="16"/>
                <c:pt idx="0">
                  <c:v>4.8295454545454533</c:v>
                </c:pt>
                <c:pt idx="3">
                  <c:v>58.522727272727273</c:v>
                </c:pt>
                <c:pt idx="6">
                  <c:v>89.163961038961034</c:v>
                </c:pt>
                <c:pt idx="9">
                  <c:v>94.399350649350652</c:v>
                </c:pt>
                <c:pt idx="12">
                  <c:v>95.941558441558442</c:v>
                </c:pt>
                <c:pt idx="15">
                  <c:v>97.524350649350652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3696"/>
        <c:axId val="175735936"/>
      </c:scatterChart>
      <c:valAx>
        <c:axId val="19177369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µg a.s./L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175735936"/>
        <c:crosses val="autoZero"/>
        <c:crossBetween val="midCat"/>
      </c:valAx>
      <c:valAx>
        <c:axId val="1757359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 inhibition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1773696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'Control Growth Rates'!$B$1</c:f>
              <c:strCache>
                <c:ptCount val="1"/>
                <c:pt idx="0">
                  <c:v>Week 1 </c:v>
                </c:pt>
              </c:strCache>
            </c:strRef>
          </c:tx>
          <c:trendline>
            <c:trendlineType val="exp"/>
            <c:intercept val="12"/>
            <c:dispRSqr val="1"/>
            <c:dispEq val="1"/>
            <c:trendlineLbl>
              <c:layout>
                <c:manualLayout>
                  <c:x val="0.10639457567804024"/>
                  <c:y val="0.36073964712744239"/>
                </c:manualLayout>
              </c:layout>
              <c:numFmt formatCode="General" sourceLinked="0"/>
              <c:spPr>
                <a:solidFill>
                  <a:schemeClr val="accent1"/>
                </a:solidFill>
              </c:spPr>
            </c:trendlineLbl>
          </c:trendline>
          <c:xVal>
            <c:numRef>
              <c:f>'Control Growth Rates'!$A$2:$A$5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'Control Growth Rates'!$B$2:$B$5</c:f>
              <c:numCache>
                <c:formatCode>General</c:formatCode>
                <c:ptCount val="4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'Control Growth Rates'!$C$1</c:f>
              <c:strCache>
                <c:ptCount val="1"/>
                <c:pt idx="0">
                  <c:v>Week 2</c:v>
                </c:pt>
              </c:strCache>
            </c:strRef>
          </c:tx>
          <c:trendline>
            <c:trendlineType val="exp"/>
            <c:intercept val="15"/>
            <c:dispRSqr val="1"/>
            <c:dispEq val="1"/>
            <c:trendlineLbl>
              <c:layout>
                <c:manualLayout>
                  <c:x val="-0.33348731408573928"/>
                  <c:y val="-9.733887430737824E-3"/>
                </c:manualLayout>
              </c:layout>
              <c:numFmt formatCode="General" sourceLinked="0"/>
              <c:spPr>
                <a:solidFill>
                  <a:schemeClr val="accent2"/>
                </a:solidFill>
              </c:spPr>
            </c:trendlineLbl>
          </c:trendline>
          <c:xVal>
            <c:numRef>
              <c:f>'Control Growth Rates'!$A$2:$A$5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'Control Growth Rates'!$C$2:$C$5</c:f>
              <c:numCache>
                <c:formatCode>General</c:formatCode>
                <c:ptCount val="4"/>
                <c:pt idx="0">
                  <c:v>15</c:v>
                </c:pt>
                <c:pt idx="1">
                  <c:v>53.4375</c:v>
                </c:pt>
                <c:pt idx="2">
                  <c:v>109.34659090909091</c:v>
                </c:pt>
                <c:pt idx="3">
                  <c:v>225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49664"/>
        <c:axId val="174991232"/>
      </c:scatterChart>
      <c:valAx>
        <c:axId val="1788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991232"/>
        <c:crosses val="autoZero"/>
        <c:crossBetween val="midCat"/>
      </c:valAx>
      <c:valAx>
        <c:axId val="17499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849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378957</xdr:colOff>
      <xdr:row>33</xdr:row>
      <xdr:rowOff>178027</xdr:rowOff>
    </xdr:from>
    <xdr:to>
      <xdr:col>24</xdr:col>
      <xdr:colOff>69395</xdr:colOff>
      <xdr:row>51</xdr:row>
      <xdr:rowOff>7257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370115</xdr:colOff>
      <xdr:row>35</xdr:row>
      <xdr:rowOff>63954</xdr:rowOff>
    </xdr:from>
    <xdr:to>
      <xdr:col>14</xdr:col>
      <xdr:colOff>422502</xdr:colOff>
      <xdr:row>52</xdr:row>
      <xdr:rowOff>78241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185057</xdr:colOff>
      <xdr:row>41</xdr:row>
      <xdr:rowOff>108858</xdr:rowOff>
    </xdr:from>
    <xdr:to>
      <xdr:col>6</xdr:col>
      <xdr:colOff>473528</xdr:colOff>
      <xdr:row>58</xdr:row>
      <xdr:rowOff>123145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361950</xdr:colOff>
      <xdr:row>55</xdr:row>
      <xdr:rowOff>11261</xdr:rowOff>
    </xdr:from>
    <xdr:to>
      <xdr:col>39</xdr:col>
      <xdr:colOff>176893</xdr:colOff>
      <xdr:row>84</xdr:row>
      <xdr:rowOff>2722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064" y="10330918"/>
          <a:ext cx="6172200" cy="535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568779</xdr:colOff>
      <xdr:row>34</xdr:row>
      <xdr:rowOff>54428</xdr:rowOff>
    </xdr:from>
    <xdr:to>
      <xdr:col>32</xdr:col>
      <xdr:colOff>417060</xdr:colOff>
      <xdr:row>51</xdr:row>
      <xdr:rowOff>68715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729343</xdr:colOff>
      <xdr:row>55</xdr:row>
      <xdr:rowOff>76200</xdr:rowOff>
    </xdr:from>
    <xdr:to>
      <xdr:col>37</xdr:col>
      <xdr:colOff>478972</xdr:colOff>
      <xdr:row>75</xdr:row>
      <xdr:rowOff>152399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296636</xdr:colOff>
      <xdr:row>48</xdr:row>
      <xdr:rowOff>144236</xdr:rowOff>
    </xdr:from>
    <xdr:to>
      <xdr:col>20</xdr:col>
      <xdr:colOff>167368</xdr:colOff>
      <xdr:row>69</xdr:row>
      <xdr:rowOff>179615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772885</xdr:colOff>
      <xdr:row>33</xdr:row>
      <xdr:rowOff>174172</xdr:rowOff>
    </xdr:from>
    <xdr:to>
      <xdr:col>40</xdr:col>
      <xdr:colOff>207508</xdr:colOff>
      <xdr:row>51</xdr:row>
      <xdr:rowOff>3402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9</xdr:row>
      <xdr:rowOff>45720</xdr:rowOff>
    </xdr:from>
    <xdr:to>
      <xdr:col>12</xdr:col>
      <xdr:colOff>0</xdr:colOff>
      <xdr:row>24</xdr:row>
      <xdr:rowOff>45720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zoomScale="70" zoomScaleNormal="70" workbookViewId="0">
      <pane xSplit="1" ySplit="11" topLeftCell="N15" activePane="bottomRight" state="frozen"/>
      <selection pane="topRight" activeCell="B1" sqref="B1"/>
      <selection pane="bottomLeft" activeCell="A9" sqref="A9"/>
      <selection pane="bottomRight" activeCell="AD66" sqref="AD66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50" ht="15" x14ac:dyDescent="0.25">
      <c r="A1" t="s">
        <v>0</v>
      </c>
      <c r="B1" s="8" t="s">
        <v>39</v>
      </c>
    </row>
    <row r="2" spans="1:50" ht="15" x14ac:dyDescent="0.25">
      <c r="A2" t="s">
        <v>1</v>
      </c>
      <c r="B2" s="9"/>
    </row>
    <row r="3" spans="1:50" ht="15" x14ac:dyDescent="0.25">
      <c r="A3" t="s">
        <v>14</v>
      </c>
      <c r="B3" t="s">
        <v>40</v>
      </c>
    </row>
    <row r="4" spans="1:50" s="2" customFormat="1" ht="15" x14ac:dyDescent="0.25">
      <c r="B4" s="2" t="s">
        <v>44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50" ht="15" x14ac:dyDescent="0.25">
      <c r="B5" t="s">
        <v>49</v>
      </c>
    </row>
    <row r="6" spans="1:50" ht="15" x14ac:dyDescent="0.25">
      <c r="A6" t="s">
        <v>31</v>
      </c>
      <c r="B6" s="3">
        <v>7</v>
      </c>
    </row>
    <row r="7" spans="1:50" s="2" customFormat="1" ht="15" x14ac:dyDescent="0.25">
      <c r="A7" s="2" t="s">
        <v>32</v>
      </c>
      <c r="B7" s="3">
        <v>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50" s="2" customFormat="1" ht="15" x14ac:dyDescent="0.25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50" x14ac:dyDescent="0.3">
      <c r="F9" s="12" t="s">
        <v>38</v>
      </c>
      <c r="G9" s="10"/>
      <c r="H9" s="16">
        <v>0</v>
      </c>
      <c r="I9" s="16"/>
      <c r="J9" s="16"/>
      <c r="K9" s="16">
        <v>0.32</v>
      </c>
      <c r="L9" s="16"/>
      <c r="M9" s="16"/>
      <c r="N9" s="16">
        <v>0.56000000000000005</v>
      </c>
      <c r="O9" s="16"/>
      <c r="P9" s="16"/>
      <c r="Q9" s="16">
        <v>1</v>
      </c>
      <c r="R9" s="16"/>
      <c r="S9" s="16"/>
      <c r="T9" s="16">
        <v>1.8</v>
      </c>
      <c r="U9" s="16"/>
      <c r="V9" s="16"/>
      <c r="W9" s="16">
        <v>3.2</v>
      </c>
      <c r="X9" s="19"/>
      <c r="Y9" s="10"/>
      <c r="Z9" s="16">
        <v>5.6</v>
      </c>
      <c r="AA9" s="13"/>
      <c r="AB9" s="13"/>
      <c r="AC9" s="13"/>
      <c r="AD9" s="10"/>
      <c r="AE9" s="16">
        <v>0</v>
      </c>
      <c r="AF9" s="16"/>
      <c r="AG9" s="16"/>
      <c r="AH9" s="16">
        <v>0.32</v>
      </c>
      <c r="AI9" s="16"/>
      <c r="AJ9" s="16"/>
      <c r="AK9" s="16">
        <v>0.56000000000000005</v>
      </c>
      <c r="AL9" s="16"/>
      <c r="AM9" s="16"/>
      <c r="AN9" s="16">
        <v>1</v>
      </c>
      <c r="AO9" s="16"/>
      <c r="AP9" s="16"/>
      <c r="AQ9" s="16">
        <v>1.8</v>
      </c>
      <c r="AR9" s="16"/>
      <c r="AS9" s="16"/>
      <c r="AT9" s="16">
        <v>3.2</v>
      </c>
      <c r="AU9" s="19"/>
      <c r="AV9" s="10"/>
      <c r="AW9" s="16">
        <v>5.6</v>
      </c>
      <c r="AX9" s="13"/>
    </row>
    <row r="10" spans="1:50" ht="15" x14ac:dyDescent="0.25">
      <c r="A10" s="4" t="s">
        <v>2</v>
      </c>
      <c r="B10" s="3" t="s">
        <v>3</v>
      </c>
      <c r="C10" s="3" t="s">
        <v>4</v>
      </c>
      <c r="D10" s="4" t="s">
        <v>12</v>
      </c>
      <c r="E10" s="3" t="s">
        <v>5</v>
      </c>
      <c r="F10" s="4" t="s">
        <v>6</v>
      </c>
      <c r="G10" s="3" t="s">
        <v>7</v>
      </c>
      <c r="H10" s="3" t="s">
        <v>8</v>
      </c>
      <c r="I10" s="4" t="s">
        <v>9</v>
      </c>
      <c r="J10" s="3" t="s">
        <v>15</v>
      </c>
      <c r="K10" s="3" t="s">
        <v>16</v>
      </c>
      <c r="L10" s="4" t="s">
        <v>17</v>
      </c>
      <c r="M10" s="3" t="s">
        <v>22</v>
      </c>
      <c r="N10" s="3" t="s">
        <v>23</v>
      </c>
      <c r="O10" s="4" t="s">
        <v>24</v>
      </c>
      <c r="P10" s="3" t="s">
        <v>25</v>
      </c>
      <c r="Q10" s="3" t="s">
        <v>26</v>
      </c>
      <c r="R10" s="4" t="s">
        <v>27</v>
      </c>
      <c r="S10" s="3" t="s">
        <v>28</v>
      </c>
      <c r="T10" s="3" t="s">
        <v>29</v>
      </c>
      <c r="U10" s="4" t="s">
        <v>30</v>
      </c>
      <c r="V10" s="3" t="s">
        <v>28</v>
      </c>
      <c r="W10" s="3" t="s">
        <v>29</v>
      </c>
      <c r="X10" s="4" t="s">
        <v>30</v>
      </c>
      <c r="Y10" s="3" t="s">
        <v>41</v>
      </c>
      <c r="Z10" s="3" t="s">
        <v>42</v>
      </c>
      <c r="AA10" s="14" t="s">
        <v>43</v>
      </c>
      <c r="AD10" s="3" t="s">
        <v>7</v>
      </c>
      <c r="AE10" s="3" t="s">
        <v>8</v>
      </c>
      <c r="AF10" s="4" t="s">
        <v>9</v>
      </c>
      <c r="AG10" s="3" t="s">
        <v>15</v>
      </c>
      <c r="AH10" s="3" t="s">
        <v>16</v>
      </c>
      <c r="AI10" s="4" t="s">
        <v>17</v>
      </c>
      <c r="AJ10" s="3" t="s">
        <v>22</v>
      </c>
      <c r="AK10" s="3" t="s">
        <v>23</v>
      </c>
      <c r="AL10" s="4" t="s">
        <v>24</v>
      </c>
      <c r="AM10" s="3" t="s">
        <v>25</v>
      </c>
      <c r="AN10" s="3" t="s">
        <v>26</v>
      </c>
      <c r="AO10" s="4" t="s">
        <v>27</v>
      </c>
      <c r="AP10" s="3" t="s">
        <v>28</v>
      </c>
      <c r="AQ10" s="3" t="s">
        <v>29</v>
      </c>
      <c r="AR10" s="4" t="s">
        <v>30</v>
      </c>
      <c r="AS10" s="3" t="s">
        <v>28</v>
      </c>
      <c r="AT10" s="3" t="s">
        <v>29</v>
      </c>
      <c r="AU10" s="4" t="s">
        <v>30</v>
      </c>
      <c r="AV10" s="3" t="s">
        <v>41</v>
      </c>
      <c r="AW10" s="3" t="s">
        <v>42</v>
      </c>
      <c r="AX10" s="14" t="s">
        <v>43</v>
      </c>
    </row>
    <row r="11" spans="1:50" x14ac:dyDescent="0.3">
      <c r="A11" s="5"/>
      <c r="B11" s="1" t="s">
        <v>10</v>
      </c>
      <c r="C11" s="1" t="s">
        <v>11</v>
      </c>
      <c r="D11" s="5" t="s">
        <v>13</v>
      </c>
      <c r="E11" s="1" t="s">
        <v>36</v>
      </c>
      <c r="F11" s="5" t="s">
        <v>37</v>
      </c>
      <c r="G11" s="1" t="s">
        <v>18</v>
      </c>
      <c r="H11" s="1" t="s">
        <v>21</v>
      </c>
      <c r="I11" s="5" t="s">
        <v>20</v>
      </c>
      <c r="J11" s="6" t="s">
        <v>18</v>
      </c>
      <c r="K11" s="1" t="s">
        <v>21</v>
      </c>
      <c r="L11" s="5" t="s">
        <v>19</v>
      </c>
      <c r="M11" s="6" t="s">
        <v>18</v>
      </c>
      <c r="N11" s="1" t="s">
        <v>21</v>
      </c>
      <c r="O11" s="5" t="s">
        <v>19</v>
      </c>
      <c r="P11" s="1" t="s">
        <v>18</v>
      </c>
      <c r="Q11" s="1" t="s">
        <v>21</v>
      </c>
      <c r="R11" s="5" t="s">
        <v>19</v>
      </c>
      <c r="S11" s="1" t="s">
        <v>18</v>
      </c>
      <c r="T11" s="1" t="s">
        <v>21</v>
      </c>
      <c r="U11" s="5" t="s">
        <v>19</v>
      </c>
      <c r="V11" s="1" t="s">
        <v>18</v>
      </c>
      <c r="W11" s="1" t="s">
        <v>21</v>
      </c>
      <c r="X11" s="5" t="s">
        <v>19</v>
      </c>
      <c r="Y11" s="1" t="s">
        <v>18</v>
      </c>
      <c r="Z11" s="1" t="s">
        <v>21</v>
      </c>
      <c r="AA11" s="1" t="s">
        <v>19</v>
      </c>
      <c r="AD11" s="1" t="s">
        <v>18</v>
      </c>
      <c r="AE11" s="1" t="s">
        <v>21</v>
      </c>
      <c r="AF11" s="5" t="s">
        <v>20</v>
      </c>
      <c r="AG11" s="6" t="s">
        <v>18</v>
      </c>
      <c r="AH11" s="1" t="s">
        <v>21</v>
      </c>
      <c r="AI11" s="5" t="s">
        <v>19</v>
      </c>
      <c r="AJ11" s="6" t="s">
        <v>18</v>
      </c>
      <c r="AK11" s="1" t="s">
        <v>21</v>
      </c>
      <c r="AL11" s="5" t="s">
        <v>19</v>
      </c>
      <c r="AM11" s="1" t="s">
        <v>18</v>
      </c>
      <c r="AN11" s="1" t="s">
        <v>21</v>
      </c>
      <c r="AO11" s="5" t="s">
        <v>19</v>
      </c>
      <c r="AP11" s="1" t="s">
        <v>18</v>
      </c>
      <c r="AQ11" s="1" t="s">
        <v>21</v>
      </c>
      <c r="AR11" s="5" t="s">
        <v>19</v>
      </c>
      <c r="AS11" s="1" t="s">
        <v>18</v>
      </c>
      <c r="AT11" s="1" t="s">
        <v>21</v>
      </c>
      <c r="AU11" s="5" t="s">
        <v>19</v>
      </c>
      <c r="AV11" s="1" t="s">
        <v>18</v>
      </c>
      <c r="AW11" s="1" t="s">
        <v>21</v>
      </c>
      <c r="AX11" s="1" t="s">
        <v>19</v>
      </c>
    </row>
    <row r="12" spans="1:50" ht="15" x14ac:dyDescent="0.25">
      <c r="A12" s="15">
        <v>0</v>
      </c>
      <c r="B12" s="3"/>
      <c r="C12" s="3"/>
      <c r="D12" s="4"/>
      <c r="E12" s="3"/>
      <c r="F12" s="4"/>
      <c r="G12" s="11">
        <f>+H9</f>
        <v>0</v>
      </c>
      <c r="H12" s="14">
        <v>12</v>
      </c>
      <c r="I12" s="4"/>
      <c r="J12" s="11">
        <f>+K9</f>
        <v>0.32</v>
      </c>
      <c r="K12" s="14">
        <v>12</v>
      </c>
      <c r="L12" s="4"/>
      <c r="M12" s="11">
        <f>+N9</f>
        <v>0.56000000000000005</v>
      </c>
      <c r="N12" s="14">
        <v>12</v>
      </c>
      <c r="O12" s="4"/>
      <c r="P12" s="11">
        <f>+Q9</f>
        <v>1</v>
      </c>
      <c r="Q12" s="7">
        <v>12</v>
      </c>
      <c r="R12" s="4"/>
      <c r="S12" s="11">
        <f>+T9</f>
        <v>1.8</v>
      </c>
      <c r="T12" s="14">
        <v>12</v>
      </c>
      <c r="U12" s="4"/>
      <c r="V12" s="11">
        <f>+W9</f>
        <v>3.2</v>
      </c>
      <c r="W12" s="7">
        <v>12</v>
      </c>
      <c r="X12" s="4"/>
      <c r="Y12" s="11">
        <f>+Z9</f>
        <v>5.6</v>
      </c>
      <c r="Z12" s="7">
        <v>12</v>
      </c>
      <c r="AA12" s="14"/>
      <c r="AD12" s="11">
        <f>+AE9</f>
        <v>0</v>
      </c>
      <c r="AE12" s="14">
        <v>12</v>
      </c>
      <c r="AF12" s="4"/>
      <c r="AG12" s="11">
        <f>+AH9</f>
        <v>0.32</v>
      </c>
      <c r="AH12" s="14">
        <v>12</v>
      </c>
      <c r="AI12" s="4"/>
      <c r="AJ12" s="11">
        <f>+AK9</f>
        <v>0.56000000000000005</v>
      </c>
      <c r="AK12" s="14">
        <v>12</v>
      </c>
      <c r="AL12" s="4"/>
      <c r="AM12" s="11">
        <f>+AN9</f>
        <v>1</v>
      </c>
      <c r="AN12" s="7">
        <v>12</v>
      </c>
      <c r="AO12" s="4"/>
      <c r="AP12" s="11">
        <f>+AQ9</f>
        <v>1.8</v>
      </c>
      <c r="AQ12" s="14">
        <v>12</v>
      </c>
      <c r="AR12" s="4"/>
      <c r="AS12" s="11">
        <f>+AT9</f>
        <v>3.2</v>
      </c>
      <c r="AT12" s="7">
        <v>12</v>
      </c>
      <c r="AU12" s="4"/>
      <c r="AV12" s="11">
        <f>+AW9</f>
        <v>5.6</v>
      </c>
      <c r="AW12" s="7">
        <v>12</v>
      </c>
      <c r="AX12" s="14"/>
    </row>
    <row r="13" spans="1:50" s="2" customFormat="1" ht="15" x14ac:dyDescent="0.25">
      <c r="A13" s="15">
        <v>3</v>
      </c>
      <c r="B13" s="3"/>
      <c r="C13" s="3"/>
      <c r="D13" s="4"/>
      <c r="E13" s="3"/>
      <c r="F13" s="4"/>
      <c r="G13" s="3"/>
      <c r="H13" s="14">
        <v>38</v>
      </c>
      <c r="I13" s="4"/>
      <c r="J13" s="11"/>
      <c r="K13" s="14">
        <v>39</v>
      </c>
      <c r="L13" s="4"/>
      <c r="M13" s="11"/>
      <c r="N13" s="14">
        <v>38</v>
      </c>
      <c r="O13" s="4"/>
      <c r="P13" s="11"/>
      <c r="Q13" s="7">
        <v>25</v>
      </c>
      <c r="R13" s="4"/>
      <c r="S13" s="11"/>
      <c r="T13" s="14">
        <v>19</v>
      </c>
      <c r="U13" s="4"/>
      <c r="V13" s="11"/>
      <c r="W13" s="7">
        <v>20</v>
      </c>
      <c r="X13" s="4"/>
      <c r="Y13" s="11"/>
      <c r="Z13" s="7">
        <v>18</v>
      </c>
      <c r="AA13" s="14"/>
      <c r="AD13" s="3"/>
      <c r="AE13" s="14">
        <v>38</v>
      </c>
      <c r="AF13" s="4"/>
      <c r="AG13" s="11"/>
      <c r="AH13" s="14">
        <v>39</v>
      </c>
      <c r="AI13" s="4"/>
      <c r="AJ13" s="11"/>
      <c r="AK13" s="14">
        <v>38</v>
      </c>
      <c r="AL13" s="4"/>
      <c r="AM13" s="11"/>
      <c r="AN13" s="7">
        <v>25</v>
      </c>
      <c r="AO13" s="4"/>
      <c r="AP13" s="11"/>
      <c r="AQ13" s="14">
        <v>19</v>
      </c>
      <c r="AR13" s="4"/>
      <c r="AS13" s="11"/>
      <c r="AT13" s="7">
        <v>20</v>
      </c>
      <c r="AU13" s="4"/>
      <c r="AV13" s="11"/>
      <c r="AW13" s="7">
        <v>18</v>
      </c>
      <c r="AX13" s="14"/>
    </row>
    <row r="14" spans="1:50" s="2" customFormat="1" ht="15" x14ac:dyDescent="0.25">
      <c r="A14" s="15">
        <v>5</v>
      </c>
      <c r="B14" s="3"/>
      <c r="C14" s="3"/>
      <c r="D14" s="4"/>
      <c r="E14" s="3"/>
      <c r="F14" s="4"/>
      <c r="G14" s="3"/>
      <c r="H14" s="14">
        <v>92</v>
      </c>
      <c r="I14" s="4"/>
      <c r="J14" s="11"/>
      <c r="K14" s="14">
        <v>92</v>
      </c>
      <c r="L14" s="4"/>
      <c r="M14" s="11"/>
      <c r="N14" s="14">
        <v>54</v>
      </c>
      <c r="O14" s="4"/>
      <c r="P14" s="11"/>
      <c r="Q14" s="7">
        <v>30</v>
      </c>
      <c r="R14" s="4"/>
      <c r="S14" s="11"/>
      <c r="T14" s="14">
        <v>24</v>
      </c>
      <c r="U14" s="4"/>
      <c r="V14" s="11"/>
      <c r="W14" s="7">
        <v>21</v>
      </c>
      <c r="X14" s="4"/>
      <c r="Y14" s="11"/>
      <c r="Z14" s="7">
        <v>21</v>
      </c>
      <c r="AA14" s="14"/>
      <c r="AD14" s="3"/>
      <c r="AE14" s="14">
        <v>92</v>
      </c>
      <c r="AF14" s="4"/>
      <c r="AG14" s="11"/>
      <c r="AH14" s="14">
        <v>92</v>
      </c>
      <c r="AI14" s="4"/>
      <c r="AJ14" s="11"/>
      <c r="AK14" s="14">
        <v>54</v>
      </c>
      <c r="AL14" s="4"/>
      <c r="AM14" s="11"/>
      <c r="AN14" s="7">
        <v>30</v>
      </c>
      <c r="AO14" s="4"/>
      <c r="AP14" s="11"/>
      <c r="AQ14" s="14">
        <v>24</v>
      </c>
      <c r="AR14" s="4"/>
      <c r="AS14" s="11"/>
      <c r="AT14" s="7">
        <v>21</v>
      </c>
      <c r="AU14" s="4"/>
      <c r="AV14" s="11"/>
      <c r="AW14" s="7">
        <v>21</v>
      </c>
      <c r="AX14" s="14"/>
    </row>
    <row r="15" spans="1:50" s="2" customFormat="1" x14ac:dyDescent="0.3">
      <c r="A15" s="23">
        <v>7</v>
      </c>
      <c r="B15" s="1"/>
      <c r="C15" s="1"/>
      <c r="D15" s="5"/>
      <c r="E15" s="1"/>
      <c r="F15" s="5"/>
      <c r="G15" s="11">
        <v>0</v>
      </c>
      <c r="H15" s="1">
        <v>176</v>
      </c>
      <c r="I15" s="5"/>
      <c r="J15" s="24">
        <f>+K9</f>
        <v>0.32</v>
      </c>
      <c r="K15" s="1">
        <v>173</v>
      </c>
      <c r="L15" s="5"/>
      <c r="M15" s="24">
        <f>+N9</f>
        <v>0.56000000000000005</v>
      </c>
      <c r="N15" s="1">
        <v>68</v>
      </c>
      <c r="O15" s="5"/>
      <c r="P15" s="24">
        <f>+Q9</f>
        <v>1</v>
      </c>
      <c r="Q15" s="25">
        <v>33</v>
      </c>
      <c r="R15" s="5"/>
      <c r="S15" s="24">
        <f>+T9</f>
        <v>1.8</v>
      </c>
      <c r="T15" s="1">
        <v>23</v>
      </c>
      <c r="U15" s="5"/>
      <c r="V15" s="24">
        <f>+W9</f>
        <v>3.2</v>
      </c>
      <c r="W15" s="25">
        <v>23</v>
      </c>
      <c r="X15" s="5"/>
      <c r="Y15" s="24">
        <f>+Z9</f>
        <v>5.6</v>
      </c>
      <c r="Z15" s="25">
        <v>23</v>
      </c>
      <c r="AA15" s="1"/>
      <c r="AD15" s="11">
        <v>0</v>
      </c>
      <c r="AE15" s="1">
        <v>176</v>
      </c>
      <c r="AF15" s="5"/>
      <c r="AG15" s="24">
        <f>+AH9</f>
        <v>0.32</v>
      </c>
      <c r="AH15" s="1">
        <v>173</v>
      </c>
      <c r="AI15" s="5"/>
      <c r="AJ15" s="24">
        <f>+AK9</f>
        <v>0.56000000000000005</v>
      </c>
      <c r="AK15" s="1">
        <v>68</v>
      </c>
      <c r="AL15" s="5"/>
      <c r="AM15" s="24">
        <f>+AN9</f>
        <v>1</v>
      </c>
      <c r="AN15" s="25">
        <v>33</v>
      </c>
      <c r="AO15" s="5"/>
      <c r="AP15" s="24">
        <f>+AQ9</f>
        <v>1.8</v>
      </c>
      <c r="AQ15" s="1">
        <v>23</v>
      </c>
      <c r="AR15" s="5"/>
      <c r="AS15" s="24">
        <f>+AT9</f>
        <v>3.2</v>
      </c>
      <c r="AT15" s="25">
        <v>23</v>
      </c>
      <c r="AU15" s="5"/>
      <c r="AV15" s="24">
        <f>+AW9</f>
        <v>5.6</v>
      </c>
      <c r="AW15" s="25">
        <v>23</v>
      </c>
      <c r="AX15" s="1"/>
    </row>
    <row r="16" spans="1:50" s="2" customFormat="1" x14ac:dyDescent="0.3">
      <c r="A16" s="17">
        <v>7</v>
      </c>
      <c r="B16" s="3"/>
      <c r="C16" s="3"/>
      <c r="D16" s="4"/>
      <c r="E16" s="3"/>
      <c r="F16" s="4"/>
      <c r="G16" s="11">
        <v>0</v>
      </c>
      <c r="H16" s="14">
        <v>15</v>
      </c>
      <c r="I16" s="4"/>
      <c r="J16" s="11">
        <v>0</v>
      </c>
      <c r="K16" s="14">
        <v>15</v>
      </c>
      <c r="L16" s="4"/>
      <c r="M16" s="11">
        <v>0</v>
      </c>
      <c r="N16" s="14">
        <v>15</v>
      </c>
      <c r="O16" s="4"/>
      <c r="P16" s="11">
        <v>0</v>
      </c>
      <c r="Q16" s="14">
        <v>15</v>
      </c>
      <c r="R16" s="4"/>
      <c r="S16" s="11">
        <v>0</v>
      </c>
      <c r="T16" s="14">
        <v>15</v>
      </c>
      <c r="U16" s="4"/>
      <c r="V16" s="11">
        <v>0</v>
      </c>
      <c r="W16" s="14">
        <v>15</v>
      </c>
      <c r="X16" s="4"/>
      <c r="Y16" s="11">
        <v>0</v>
      </c>
      <c r="Z16" s="14">
        <v>15</v>
      </c>
      <c r="AA16" s="14"/>
      <c r="AD16" s="11">
        <v>0</v>
      </c>
      <c r="AE16" s="14">
        <v>176</v>
      </c>
      <c r="AF16" s="4"/>
      <c r="AG16" s="11">
        <v>0</v>
      </c>
      <c r="AH16" s="14">
        <v>173</v>
      </c>
      <c r="AI16" s="4"/>
      <c r="AJ16" s="11">
        <v>0</v>
      </c>
      <c r="AK16" s="14">
        <v>68</v>
      </c>
      <c r="AL16" s="4"/>
      <c r="AM16" s="11">
        <v>0</v>
      </c>
      <c r="AN16" s="29">
        <v>33</v>
      </c>
      <c r="AO16" s="4"/>
      <c r="AP16" s="11">
        <v>0</v>
      </c>
      <c r="AQ16" s="14">
        <v>23</v>
      </c>
      <c r="AR16" s="4"/>
      <c r="AS16" s="11">
        <v>0</v>
      </c>
      <c r="AT16" s="7">
        <v>23</v>
      </c>
      <c r="AU16" s="4"/>
      <c r="AV16" s="11">
        <v>0</v>
      </c>
      <c r="AW16" s="7">
        <v>23</v>
      </c>
      <c r="AX16" s="14"/>
    </row>
    <row r="17" spans="1:50" s="2" customFormat="1" x14ac:dyDescent="0.3">
      <c r="A17" s="17">
        <v>10</v>
      </c>
      <c r="B17" s="3"/>
      <c r="C17" s="3"/>
      <c r="D17" s="4"/>
      <c r="E17" s="3"/>
      <c r="F17" s="4"/>
      <c r="G17" s="3"/>
      <c r="H17" s="14">
        <f>+H16*AE17/AE16</f>
        <v>53.4375</v>
      </c>
      <c r="I17" s="4"/>
      <c r="J17" s="11"/>
      <c r="K17" s="14">
        <f>+K16*AH17/AH16</f>
        <v>48.20809248554913</v>
      </c>
      <c r="L17" s="4"/>
      <c r="M17" s="11"/>
      <c r="N17" s="14">
        <f>+N16*AK17/AK16</f>
        <v>39.044117647058826</v>
      </c>
      <c r="O17" s="4"/>
      <c r="P17" s="11"/>
      <c r="Q17" s="14">
        <f>+Q16*AN17/AN16</f>
        <v>29.09090909090909</v>
      </c>
      <c r="R17" s="4"/>
      <c r="S17" s="11"/>
      <c r="T17" s="14">
        <f>+T16*AQ17/AQ16</f>
        <v>21.521739130434781</v>
      </c>
      <c r="U17" s="4"/>
      <c r="V17" s="11"/>
      <c r="W17" s="14">
        <f>+W16*AT17/AT16</f>
        <v>17.608695652173914</v>
      </c>
      <c r="X17" s="4"/>
      <c r="Y17" s="11"/>
      <c r="Z17" s="14">
        <f>+Z16*AW17/AW16</f>
        <v>18.260869565217391</v>
      </c>
      <c r="AA17" s="14"/>
      <c r="AD17" s="3"/>
      <c r="AE17" s="14">
        <v>627</v>
      </c>
      <c r="AF17" s="4"/>
      <c r="AG17" s="11"/>
      <c r="AH17" s="14">
        <v>556</v>
      </c>
      <c r="AI17" s="4"/>
      <c r="AJ17" s="11"/>
      <c r="AK17" s="14">
        <v>177</v>
      </c>
      <c r="AL17" s="4"/>
      <c r="AM17" s="11"/>
      <c r="AN17" s="7">
        <v>64</v>
      </c>
      <c r="AO17" s="4"/>
      <c r="AP17" s="11"/>
      <c r="AQ17" s="14">
        <v>33</v>
      </c>
      <c r="AR17" s="4"/>
      <c r="AS17" s="11"/>
      <c r="AT17" s="7">
        <v>27</v>
      </c>
      <c r="AU17" s="4"/>
      <c r="AV17" s="11"/>
      <c r="AW17" s="7">
        <v>28</v>
      </c>
      <c r="AX17" s="14"/>
    </row>
    <row r="18" spans="1:50" s="2" customFormat="1" x14ac:dyDescent="0.3">
      <c r="A18" s="17">
        <v>12</v>
      </c>
      <c r="B18" s="3"/>
      <c r="C18" s="3"/>
      <c r="D18" s="4"/>
      <c r="E18" s="3"/>
      <c r="F18" s="4"/>
      <c r="G18" s="3"/>
      <c r="H18" s="14">
        <f>+H17*AE18/AE17</f>
        <v>109.34659090909091</v>
      </c>
      <c r="I18" s="4"/>
      <c r="J18" s="11"/>
      <c r="K18" s="14">
        <f>+K17*AH18/AH17</f>
        <v>106.90751445086704</v>
      </c>
      <c r="L18" s="4"/>
      <c r="M18" s="11"/>
      <c r="N18" s="14">
        <f>+N17*AK18/AK17</f>
        <v>104.7794117647059</v>
      </c>
      <c r="O18" s="4"/>
      <c r="P18" s="11"/>
      <c r="Q18" s="14">
        <f>+Q17*AN18/AN17</f>
        <v>57.727272727272727</v>
      </c>
      <c r="R18" s="4"/>
      <c r="S18" s="11"/>
      <c r="T18" s="14">
        <f>+T17*AQ18/AQ17</f>
        <v>40.434782608695649</v>
      </c>
      <c r="U18" s="4"/>
      <c r="V18" s="11"/>
      <c r="W18" s="14">
        <f>+W17*AT18/AT17</f>
        <v>39.130434782608695</v>
      </c>
      <c r="X18" s="4"/>
      <c r="Y18" s="11"/>
      <c r="Z18" s="14">
        <f>+Z17*AW18/AW17</f>
        <v>27.391304347826086</v>
      </c>
      <c r="AA18" s="14"/>
      <c r="AD18" s="3"/>
      <c r="AE18" s="14">
        <v>1283</v>
      </c>
      <c r="AF18" s="4"/>
      <c r="AG18" s="11"/>
      <c r="AH18" s="14">
        <v>1233</v>
      </c>
      <c r="AI18" s="4"/>
      <c r="AJ18" s="11"/>
      <c r="AK18" s="14">
        <v>475</v>
      </c>
      <c r="AL18" s="4"/>
      <c r="AM18" s="11"/>
      <c r="AN18" s="7">
        <v>127</v>
      </c>
      <c r="AO18" s="4"/>
      <c r="AP18" s="11"/>
      <c r="AQ18" s="14">
        <v>62</v>
      </c>
      <c r="AR18" s="4"/>
      <c r="AS18" s="11"/>
      <c r="AT18" s="7">
        <v>60</v>
      </c>
      <c r="AU18" s="4"/>
      <c r="AV18" s="11"/>
      <c r="AW18" s="7">
        <v>42</v>
      </c>
      <c r="AX18" s="14"/>
    </row>
    <row r="19" spans="1:50" s="2" customFormat="1" ht="15" thickBot="1" x14ac:dyDescent="0.35">
      <c r="A19" s="20">
        <v>14</v>
      </c>
      <c r="B19" s="21"/>
      <c r="C19" s="21"/>
      <c r="D19" s="30"/>
      <c r="E19" s="21"/>
      <c r="F19" s="21"/>
      <c r="G19" s="18">
        <v>0</v>
      </c>
      <c r="H19" s="14">
        <f>+H18*AE19/AE18</f>
        <v>225</v>
      </c>
      <c r="I19" s="18"/>
      <c r="J19" s="18">
        <v>0</v>
      </c>
      <c r="K19" s="14">
        <f>+K18*AH19/AH18</f>
        <v>218.3236994219653</v>
      </c>
      <c r="L19" s="18"/>
      <c r="M19" s="18">
        <v>0</v>
      </c>
      <c r="N19" s="14">
        <f>+N18*AK19/AK18</f>
        <v>240.44117647058826</v>
      </c>
      <c r="O19" s="18"/>
      <c r="P19" s="18">
        <v>0</v>
      </c>
      <c r="Q19" s="14">
        <f>+Q18*AN19/AN18</f>
        <v>136.36363636363635</v>
      </c>
      <c r="R19" s="18"/>
      <c r="S19" s="18">
        <v>0</v>
      </c>
      <c r="T19" s="14">
        <f>+T18*AQ19/AQ18</f>
        <v>104.99999999999999</v>
      </c>
      <c r="U19" s="18"/>
      <c r="V19" s="18">
        <v>0</v>
      </c>
      <c r="W19" s="14">
        <f>+W18*AT19/AT18</f>
        <v>80.217391304347828</v>
      </c>
      <c r="X19" s="22"/>
      <c r="Y19" s="18">
        <v>0</v>
      </c>
      <c r="Z19" s="14">
        <f>+Z18*AW19/AW18</f>
        <v>54.782608695652165</v>
      </c>
      <c r="AA19" s="18"/>
      <c r="AD19" s="18">
        <v>0</v>
      </c>
      <c r="AE19" s="18">
        <v>2640</v>
      </c>
      <c r="AF19" s="18"/>
      <c r="AG19" s="18">
        <v>0</v>
      </c>
      <c r="AH19" s="18">
        <v>2518</v>
      </c>
      <c r="AI19" s="18"/>
      <c r="AJ19" s="18">
        <v>0</v>
      </c>
      <c r="AK19" s="18">
        <v>1090</v>
      </c>
      <c r="AL19" s="18"/>
      <c r="AM19" s="18">
        <v>0</v>
      </c>
      <c r="AN19" s="18">
        <v>300</v>
      </c>
      <c r="AO19" s="18"/>
      <c r="AP19" s="18">
        <v>0</v>
      </c>
      <c r="AQ19" s="18">
        <v>161</v>
      </c>
      <c r="AR19" s="18"/>
      <c r="AS19" s="18">
        <v>0</v>
      </c>
      <c r="AT19" s="18">
        <v>123</v>
      </c>
      <c r="AU19" s="22"/>
      <c r="AV19" s="18">
        <v>0</v>
      </c>
      <c r="AW19" s="18">
        <v>84</v>
      </c>
      <c r="AX19" s="18"/>
    </row>
    <row r="20" spans="1:50" x14ac:dyDescent="0.3">
      <c r="F20" t="s">
        <v>33</v>
      </c>
      <c r="H20" s="11">
        <f>I19/H19</f>
        <v>0</v>
      </c>
      <c r="J20" s="11"/>
      <c r="K20" s="11">
        <f>L19/K19</f>
        <v>0</v>
      </c>
      <c r="L20" s="11"/>
      <c r="M20" s="11"/>
      <c r="N20" s="11">
        <f>O19/N19</f>
        <v>0</v>
      </c>
      <c r="O20" s="11"/>
      <c r="P20" s="11"/>
      <c r="Q20" s="11">
        <f>R19/Q19</f>
        <v>0</v>
      </c>
      <c r="R20" s="11"/>
      <c r="S20" s="11"/>
      <c r="T20" s="11">
        <f>U19/T19</f>
        <v>0</v>
      </c>
      <c r="U20" s="11"/>
      <c r="V20" s="11"/>
      <c r="W20" s="11">
        <f>X19/W19</f>
        <v>0</v>
      </c>
      <c r="X20" s="11"/>
      <c r="Y20" s="11"/>
      <c r="Z20" s="11">
        <f>AA19/Z19</f>
        <v>0</v>
      </c>
      <c r="AC20" s="2" t="s">
        <v>33</v>
      </c>
      <c r="AD20" s="3"/>
      <c r="AE20" s="11">
        <f>AF19/AE19</f>
        <v>0</v>
      </c>
      <c r="AF20" s="3"/>
      <c r="AG20" s="11"/>
      <c r="AH20" s="11">
        <f>AI19/AH19</f>
        <v>0</v>
      </c>
      <c r="AI20" s="11"/>
      <c r="AJ20" s="11"/>
      <c r="AK20" s="11">
        <f>AL19/AK19</f>
        <v>0</v>
      </c>
      <c r="AL20" s="11"/>
      <c r="AM20" s="11"/>
      <c r="AN20" s="11">
        <f>AO19/AN19</f>
        <v>0</v>
      </c>
      <c r="AO20" s="11"/>
      <c r="AP20" s="11"/>
      <c r="AQ20" s="11">
        <f>AR19/AQ19</f>
        <v>0</v>
      </c>
      <c r="AR20" s="11"/>
      <c r="AS20" s="11"/>
      <c r="AT20" s="11">
        <f>AU19/AT19</f>
        <v>0</v>
      </c>
      <c r="AU20" s="11"/>
      <c r="AV20" s="11"/>
      <c r="AW20" s="11">
        <f>AX19/AW19</f>
        <v>0</v>
      </c>
      <c r="AX20" s="3"/>
    </row>
    <row r="21" spans="1:50" x14ac:dyDescent="0.3">
      <c r="F21" t="s">
        <v>34</v>
      </c>
      <c r="H21" s="11">
        <f>+AVERAGE(H20:W20)</f>
        <v>0</v>
      </c>
      <c r="AC21" s="2" t="s">
        <v>34</v>
      </c>
      <c r="AD21" s="3"/>
      <c r="AE21" s="11">
        <f>+AVERAGE(AE20:AT20)</f>
        <v>0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2" customFormat="1" x14ac:dyDescent="0.3">
      <c r="F22" s="2" t="s">
        <v>35</v>
      </c>
      <c r="G22" s="3"/>
      <c r="H22" s="11">
        <f>+I12/H12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C22" s="2" t="s">
        <v>35</v>
      </c>
      <c r="AD22" s="3"/>
      <c r="AE22" s="11">
        <f>+AF12/AE12</f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2" customFormat="1" x14ac:dyDescent="0.3">
      <c r="G23" s="3"/>
      <c r="H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D23" s="3"/>
      <c r="AE23" s="1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2" customFormat="1" x14ac:dyDescent="0.3">
      <c r="F24" s="2" t="s">
        <v>47</v>
      </c>
      <c r="G24" s="3"/>
      <c r="H24" s="11">
        <f>+H15-H12</f>
        <v>164</v>
      </c>
      <c r="I24" s="11">
        <f>+I15-I9</f>
        <v>0</v>
      </c>
      <c r="J24" s="3"/>
      <c r="K24" s="11">
        <f>+K15-K12</f>
        <v>161</v>
      </c>
      <c r="L24" s="11">
        <f>+L15-L9</f>
        <v>0</v>
      </c>
      <c r="M24" s="3"/>
      <c r="N24" s="11">
        <f>+N15-N12</f>
        <v>56</v>
      </c>
      <c r="O24" s="11">
        <f>+O15-O9</f>
        <v>0</v>
      </c>
      <c r="P24" s="3"/>
      <c r="Q24" s="11">
        <f>+Q15-Q12</f>
        <v>21</v>
      </c>
      <c r="R24" s="11">
        <f>+R15-R9</f>
        <v>0</v>
      </c>
      <c r="S24" s="3"/>
      <c r="T24" s="11">
        <f>+T15-T12</f>
        <v>11</v>
      </c>
      <c r="U24" s="11">
        <f>+U15-U9</f>
        <v>0</v>
      </c>
      <c r="V24" s="3"/>
      <c r="W24" s="11">
        <f>+W15-W12</f>
        <v>11</v>
      </c>
      <c r="X24" s="11">
        <f>+X15-X9</f>
        <v>0</v>
      </c>
      <c r="Y24" s="3"/>
      <c r="Z24" s="11">
        <f>+Z15-Z12</f>
        <v>11</v>
      </c>
      <c r="AA24" s="3"/>
      <c r="AC24" s="2" t="s">
        <v>47</v>
      </c>
      <c r="AD24" s="3"/>
      <c r="AE24" s="11">
        <f>+AE15-AE12</f>
        <v>164</v>
      </c>
      <c r="AF24" s="11">
        <f>+AF15-AF9</f>
        <v>0</v>
      </c>
      <c r="AG24" s="3"/>
      <c r="AH24" s="11">
        <f>+AH15-AH12</f>
        <v>161</v>
      </c>
      <c r="AI24" s="11">
        <f>+AI15-AI9</f>
        <v>0</v>
      </c>
      <c r="AJ24" s="3"/>
      <c r="AK24" s="11">
        <f>+AK15-AK12</f>
        <v>56</v>
      </c>
      <c r="AL24" s="11">
        <f>+AL15-AL9</f>
        <v>0</v>
      </c>
      <c r="AM24" s="3"/>
      <c r="AN24" s="11">
        <f>+AN15-AN12</f>
        <v>21</v>
      </c>
      <c r="AO24" s="11">
        <f>+AO15-AO9</f>
        <v>0</v>
      </c>
      <c r="AP24" s="3"/>
      <c r="AQ24" s="11">
        <f>+AQ15-AQ12</f>
        <v>11</v>
      </c>
      <c r="AR24" s="11">
        <f>+AR15-AR9</f>
        <v>0</v>
      </c>
      <c r="AS24" s="3"/>
      <c r="AT24" s="11">
        <f>+AT15-AT12</f>
        <v>11</v>
      </c>
      <c r="AU24" s="11">
        <f>+AU15-AU9</f>
        <v>0</v>
      </c>
      <c r="AV24" s="3"/>
      <c r="AW24" s="11">
        <f>+AW15-AW12</f>
        <v>11</v>
      </c>
      <c r="AX24" s="3"/>
    </row>
    <row r="25" spans="1:50" s="2" customFormat="1" x14ac:dyDescent="0.3">
      <c r="F25" s="8" t="s">
        <v>45</v>
      </c>
      <c r="G25" s="26"/>
      <c r="H25" s="10"/>
      <c r="I25" s="8"/>
      <c r="J25" s="26"/>
      <c r="K25" s="27">
        <f>100- K24/$H24*100</f>
        <v>1.8292682926829258</v>
      </c>
      <c r="L25" s="27"/>
      <c r="M25" s="26"/>
      <c r="N25" s="27">
        <f>100- N24/$H24*100</f>
        <v>65.853658536585357</v>
      </c>
      <c r="O25" s="27"/>
      <c r="P25" s="26"/>
      <c r="Q25" s="27">
        <f>100- Q24/$H24*100</f>
        <v>87.195121951219505</v>
      </c>
      <c r="R25" s="27"/>
      <c r="S25" s="26"/>
      <c r="T25" s="27">
        <f>100- T24/$H24*100</f>
        <v>93.292682926829272</v>
      </c>
      <c r="U25" s="27"/>
      <c r="V25" s="26"/>
      <c r="W25" s="27">
        <f>100- W24/$H24*100</f>
        <v>93.292682926829272</v>
      </c>
      <c r="X25" s="27"/>
      <c r="Y25" s="3"/>
      <c r="Z25" s="27">
        <f>100- Z24/$H24*100</f>
        <v>93.292682926829272</v>
      </c>
      <c r="AA25" s="3"/>
      <c r="AC25" s="8" t="s">
        <v>45</v>
      </c>
      <c r="AD25" s="26"/>
      <c r="AE25" s="10"/>
      <c r="AF25" s="8"/>
      <c r="AG25" s="26"/>
      <c r="AH25" s="27">
        <f>100- AH24/$AE24*100</f>
        <v>1.8292682926829258</v>
      </c>
      <c r="AI25" s="27"/>
      <c r="AJ25" s="26"/>
      <c r="AK25" s="27">
        <f>100- AK24/$AE24*100</f>
        <v>65.853658536585357</v>
      </c>
      <c r="AL25" s="27"/>
      <c r="AM25" s="26"/>
      <c r="AN25" s="27">
        <f>100- AN24/$AE24*100</f>
        <v>87.195121951219505</v>
      </c>
      <c r="AO25" s="27"/>
      <c r="AP25" s="26"/>
      <c r="AQ25" s="27">
        <f>100- AQ24/$AE24*100</f>
        <v>93.292682926829272</v>
      </c>
      <c r="AR25" s="27"/>
      <c r="AS25" s="26"/>
      <c r="AT25" s="27">
        <f>100- AT24/$AE24*100</f>
        <v>93.292682926829272</v>
      </c>
      <c r="AU25" s="27"/>
      <c r="AV25" s="3"/>
      <c r="AW25" s="27">
        <f>100- AW24/$AE24*100</f>
        <v>93.292682926829272</v>
      </c>
      <c r="AX25" s="3"/>
    </row>
    <row r="26" spans="1:50" s="2" customFormat="1" x14ac:dyDescent="0.3">
      <c r="F26" s="2" t="s">
        <v>48</v>
      </c>
      <c r="G26" s="3"/>
      <c r="H26" s="28">
        <f>+(LN(H15)-LN(H12))/7</f>
        <v>0.3836539064643073</v>
      </c>
      <c r="I26" s="11"/>
      <c r="J26" s="3"/>
      <c r="K26" s="11">
        <f>+(LN(K15)-LN(K12))/7</f>
        <v>0.38119784924425415</v>
      </c>
      <c r="L26" s="3"/>
      <c r="M26" s="3"/>
      <c r="N26" s="11">
        <f>+(LN(N15)-LN(N12))/7</f>
        <v>0.24780015076972953</v>
      </c>
      <c r="O26" s="3"/>
      <c r="P26" s="3"/>
      <c r="Q26" s="11">
        <f>+(LN(Q15)-LN(Q12))/7</f>
        <v>0.14451441595406855</v>
      </c>
      <c r="R26" s="3"/>
      <c r="S26" s="3"/>
      <c r="T26" s="11">
        <f>+(LN(T15)-LN(T12))/7</f>
        <v>9.2941080877307042E-2</v>
      </c>
      <c r="U26" s="3"/>
      <c r="V26" s="3"/>
      <c r="W26" s="11">
        <f>+(LN(W15)-LN(W12))/7</f>
        <v>9.2941080877307042E-2</v>
      </c>
      <c r="X26" s="3"/>
      <c r="Y26" s="3"/>
      <c r="Z26" s="3">
        <f>+(LN(Z15)-LN(Z12))/7</f>
        <v>9.2941080877307042E-2</v>
      </c>
      <c r="AA26" s="3"/>
      <c r="AC26" s="2" t="s">
        <v>48</v>
      </c>
      <c r="AD26" s="3"/>
      <c r="AE26" s="28">
        <f>+(LN(AE15)-LN(AE12))/7</f>
        <v>0.3836539064643073</v>
      </c>
      <c r="AF26" s="11"/>
      <c r="AG26" s="3"/>
      <c r="AH26" s="11">
        <f>+(LN(AH15)-LN(AH12))/7</f>
        <v>0.38119784924425415</v>
      </c>
      <c r="AI26" s="3"/>
      <c r="AJ26" s="3"/>
      <c r="AK26" s="11">
        <f>+(LN(AK15)-LN(AK12))/7</f>
        <v>0.24780015076972953</v>
      </c>
      <c r="AL26" s="3"/>
      <c r="AM26" s="3"/>
      <c r="AN26" s="11">
        <f>+(LN(AN15)-LN(AN12))/7</f>
        <v>0.14451441595406855</v>
      </c>
      <c r="AO26" s="3"/>
      <c r="AP26" s="3"/>
      <c r="AQ26" s="11">
        <f>+(LN(AQ15)-LN(AQ12))/7</f>
        <v>9.2941080877307042E-2</v>
      </c>
      <c r="AR26" s="3"/>
      <c r="AS26" s="3"/>
      <c r="AT26" s="11">
        <f>+(LN(AT15)-LN(AT12))/7</f>
        <v>9.2941080877307042E-2</v>
      </c>
      <c r="AU26" s="3"/>
      <c r="AV26" s="3"/>
      <c r="AW26" s="3">
        <f>+(LN(AW15)-LN(AW12))/7</f>
        <v>9.2941080877307042E-2</v>
      </c>
      <c r="AX26" s="3"/>
    </row>
    <row r="27" spans="1:50" s="2" customFormat="1" x14ac:dyDescent="0.3">
      <c r="F27" s="8" t="s">
        <v>46</v>
      </c>
      <c r="G27" s="3"/>
      <c r="H27" s="11"/>
      <c r="J27" s="3"/>
      <c r="K27" s="27">
        <f>100- K26/$H26*100</f>
        <v>0.64017521486690043</v>
      </c>
      <c r="L27" s="3"/>
      <c r="M27" s="3"/>
      <c r="N27" s="27">
        <f>100- N26/$H26*100</f>
        <v>35.410497170896576</v>
      </c>
      <c r="O27" s="3"/>
      <c r="P27" s="3"/>
      <c r="Q27" s="27">
        <f>100- Q26/$H26*100</f>
        <v>62.332087978488168</v>
      </c>
      <c r="R27" s="3"/>
      <c r="S27" s="3"/>
      <c r="T27" s="27">
        <f>100- T26/$H26*100</f>
        <v>75.774759669766667</v>
      </c>
      <c r="U27" s="3"/>
      <c r="V27" s="3"/>
      <c r="W27" s="27">
        <f>100- W26/$H26*100</f>
        <v>75.774759669766667</v>
      </c>
      <c r="X27" s="3"/>
      <c r="Y27" s="3"/>
      <c r="Z27" s="27">
        <f>100- Z26/$H26*100</f>
        <v>75.774759669766667</v>
      </c>
      <c r="AA27" s="3"/>
      <c r="AC27" s="8" t="s">
        <v>46</v>
      </c>
      <c r="AD27" s="3"/>
      <c r="AE27" s="11"/>
      <c r="AG27" s="3"/>
      <c r="AH27" s="27">
        <f>100- AH26/$AE26*100</f>
        <v>0.64017521486690043</v>
      </c>
      <c r="AI27" s="3"/>
      <c r="AJ27" s="3"/>
      <c r="AK27" s="27">
        <f>100- AK26/$AE26*100</f>
        <v>35.410497170896576</v>
      </c>
      <c r="AL27" s="3"/>
      <c r="AM27" s="3"/>
      <c r="AN27" s="27">
        <f>100- AN26/$AE26*100</f>
        <v>62.332087978488168</v>
      </c>
      <c r="AO27" s="3"/>
      <c r="AP27" s="3"/>
      <c r="AQ27" s="27">
        <f>100- AQ26/$AE26*100</f>
        <v>75.774759669766667</v>
      </c>
      <c r="AR27" s="3"/>
      <c r="AS27" s="3"/>
      <c r="AT27" s="27">
        <f>100- AT26/$AE26*100</f>
        <v>75.774759669766667</v>
      </c>
      <c r="AU27" s="3"/>
      <c r="AV27" s="3"/>
      <c r="AW27" s="27">
        <f>100- AW26/$AE26*100</f>
        <v>75.774759669766667</v>
      </c>
      <c r="AX27" s="3"/>
    </row>
    <row r="28" spans="1:50" s="2" customFormat="1" x14ac:dyDescent="0.3">
      <c r="F28" s="2" t="s">
        <v>50</v>
      </c>
      <c r="G28" s="3"/>
      <c r="H28" s="11">
        <f>+(LN(H19)-LN(H16))/7</f>
        <v>0.38686431444317287</v>
      </c>
      <c r="I28" s="11"/>
      <c r="J28" s="3"/>
      <c r="K28" s="11">
        <f>+(LN(K19)-LN(K16))/7</f>
        <v>0.38256123144378767</v>
      </c>
      <c r="L28" s="3"/>
      <c r="M28" s="3"/>
      <c r="N28" s="11">
        <f>+(LN(N19)-LN(N16))/7</f>
        <v>0.39634646714958327</v>
      </c>
      <c r="O28" s="3"/>
      <c r="P28" s="3"/>
      <c r="Q28" s="11">
        <f>+(LN(Q19)-LN(Q16))/7</f>
        <v>0.3153249875985315</v>
      </c>
      <c r="R28" s="3"/>
      <c r="S28" s="3"/>
      <c r="T28" s="11">
        <f>+(LN(T19)-LN(T16))/7</f>
        <v>0.27798716415075903</v>
      </c>
      <c r="U28" s="3"/>
      <c r="V28" s="3"/>
      <c r="W28" s="11">
        <f>+(LN(W19)-LN(W16))/7</f>
        <v>0.23952716277760969</v>
      </c>
      <c r="X28" s="3"/>
      <c r="Y28" s="3"/>
      <c r="Z28" s="11">
        <f>+(LN(Z19)-LN(Z16))/7</f>
        <v>0.18504608327345201</v>
      </c>
      <c r="AA28" s="3"/>
      <c r="AC28" s="2" t="s">
        <v>50</v>
      </c>
      <c r="AD28" s="3"/>
      <c r="AE28" s="11">
        <f>+(LN(AE19)-LN(AE16))/7</f>
        <v>0.38686431444317293</v>
      </c>
      <c r="AF28" s="11"/>
      <c r="AG28" s="3"/>
      <c r="AH28" s="11">
        <f>+(LN(AH19)-LN(AH16))/7</f>
        <v>0.38256123144378762</v>
      </c>
      <c r="AI28" s="3"/>
      <c r="AJ28" s="3"/>
      <c r="AK28" s="11">
        <f>+(LN(AK19)-LN(AK16))/7</f>
        <v>0.39634646714958321</v>
      </c>
      <c r="AL28" s="3"/>
      <c r="AM28" s="3"/>
      <c r="AN28" s="11">
        <f>+(LN(AN19)-LN(AN16))/7</f>
        <v>0.3153249875985315</v>
      </c>
      <c r="AO28" s="3"/>
      <c r="AP28" s="3"/>
      <c r="AQ28" s="11">
        <f>+(LN(AQ19)-LN(AQ16))/7</f>
        <v>0.27798716415075908</v>
      </c>
      <c r="AR28" s="3"/>
      <c r="AS28" s="3"/>
      <c r="AT28" s="11">
        <f>+(LN(AT19)-LN(AT16))/7</f>
        <v>0.23952716277760963</v>
      </c>
      <c r="AU28" s="3"/>
      <c r="AV28" s="3"/>
      <c r="AW28" s="11">
        <f>+(LN(AW19)-LN(AW16))/7</f>
        <v>0.18504608327345196</v>
      </c>
      <c r="AX28" s="3"/>
    </row>
    <row r="29" spans="1:50" s="2" customFormat="1" x14ac:dyDescent="0.3">
      <c r="F29" s="8" t="s">
        <v>46</v>
      </c>
      <c r="G29" s="3"/>
      <c r="H29" s="11"/>
      <c r="J29" s="3"/>
      <c r="K29" s="27">
        <f>100- K28/$H28*100</f>
        <v>1.1122977330123547</v>
      </c>
      <c r="L29" s="3"/>
      <c r="M29" s="3"/>
      <c r="N29" s="27">
        <f>100- N28/$H28*100</f>
        <v>-2.4510280096675245</v>
      </c>
      <c r="O29" s="3"/>
      <c r="P29" s="3"/>
      <c r="Q29" s="27">
        <f>100- Q28/$H28*100</f>
        <v>18.492097661582036</v>
      </c>
      <c r="R29" s="3"/>
      <c r="S29" s="3"/>
      <c r="T29" s="27">
        <f>100- T28/$H28*100</f>
        <v>28.143497921002222</v>
      </c>
      <c r="U29" s="3"/>
      <c r="V29" s="3"/>
      <c r="W29" s="27">
        <f>100- W28/$H28*100</f>
        <v>38.084968337705327</v>
      </c>
      <c r="X29" s="3"/>
      <c r="Y29" s="3"/>
      <c r="Z29" s="27">
        <f>100- Z28/$H28*100</f>
        <v>52.167704188535666</v>
      </c>
      <c r="AA29" s="3"/>
      <c r="AC29" s="8" t="s">
        <v>46</v>
      </c>
      <c r="AD29" s="3"/>
      <c r="AE29" s="11"/>
      <c r="AG29" s="3"/>
      <c r="AH29" s="27">
        <f>100- AH28/$AE28*100</f>
        <v>1.1122977330123831</v>
      </c>
      <c r="AI29" s="3"/>
      <c r="AJ29" s="3"/>
      <c r="AK29" s="27">
        <f>100- AK28/$AE28*100</f>
        <v>-2.4510280096674961</v>
      </c>
      <c r="AL29" s="3"/>
      <c r="AM29" s="3"/>
      <c r="AN29" s="27">
        <f>100- AN28/$AE28*100</f>
        <v>18.492097661582051</v>
      </c>
      <c r="AO29" s="3"/>
      <c r="AP29" s="3"/>
      <c r="AQ29" s="27">
        <f>100- AQ28/$AE28*100</f>
        <v>28.143497921002208</v>
      </c>
      <c r="AR29" s="3"/>
      <c r="AS29" s="3"/>
      <c r="AT29" s="27">
        <f>100- AT28/$AE28*100</f>
        <v>38.084968337705362</v>
      </c>
      <c r="AU29" s="3"/>
      <c r="AV29" s="3"/>
      <c r="AW29" s="27">
        <f>100- AW28/$AE28*100</f>
        <v>52.16770418853568</v>
      </c>
      <c r="AX29" s="3"/>
    </row>
    <row r="30" spans="1:50" s="2" customFormat="1" x14ac:dyDescent="0.3">
      <c r="F30" s="2" t="s">
        <v>55</v>
      </c>
      <c r="G30" s="3"/>
      <c r="H30" s="11">
        <f>+H19-H16</f>
        <v>210</v>
      </c>
      <c r="I30" s="11">
        <f>+I21-I15</f>
        <v>0</v>
      </c>
      <c r="J30" s="3"/>
      <c r="K30" s="11">
        <f>+K19-K16</f>
        <v>203.3236994219653</v>
      </c>
      <c r="L30" s="11">
        <f>+L21-L15</f>
        <v>0</v>
      </c>
      <c r="M30" s="3"/>
      <c r="N30" s="11">
        <f>+N19-N16</f>
        <v>225.44117647058826</v>
      </c>
      <c r="O30" s="11">
        <f>+O21-O15</f>
        <v>0</v>
      </c>
      <c r="P30" s="3"/>
      <c r="Q30" s="11">
        <f>+Q19-Q16</f>
        <v>121.36363636363635</v>
      </c>
      <c r="R30" s="11">
        <f>+R21-R15</f>
        <v>0</v>
      </c>
      <c r="S30" s="3"/>
      <c r="T30" s="11">
        <f>+T19-T16</f>
        <v>89.999999999999986</v>
      </c>
      <c r="U30" s="11">
        <f>+U21-U15</f>
        <v>0</v>
      </c>
      <c r="V30" s="3"/>
      <c r="W30" s="11">
        <f>+W19-W16</f>
        <v>65.217391304347828</v>
      </c>
      <c r="X30" s="11">
        <f>+X21-X15</f>
        <v>0</v>
      </c>
      <c r="Y30" s="3"/>
      <c r="Z30" s="11">
        <f>+Z19-Z16</f>
        <v>39.782608695652165</v>
      </c>
      <c r="AA30" s="3"/>
      <c r="AC30" s="2" t="s">
        <v>55</v>
      </c>
      <c r="AD30" s="3"/>
      <c r="AE30" s="11">
        <f>+AE19-AE16</f>
        <v>2464</v>
      </c>
      <c r="AF30" s="11">
        <f>+AF21-AF15</f>
        <v>0</v>
      </c>
      <c r="AG30" s="3"/>
      <c r="AH30" s="11">
        <f>+AH19-AH16</f>
        <v>2345</v>
      </c>
      <c r="AI30" s="11">
        <f>+AI21-AI15</f>
        <v>0</v>
      </c>
      <c r="AJ30" s="3"/>
      <c r="AK30" s="11">
        <f>+AK19-AK16</f>
        <v>1022</v>
      </c>
      <c r="AL30" s="11">
        <f>+AL21-AL15</f>
        <v>0</v>
      </c>
      <c r="AM30" s="3"/>
      <c r="AN30" s="11">
        <f>+AN19-AN16</f>
        <v>267</v>
      </c>
      <c r="AO30" s="11">
        <f>+AO21-AO15</f>
        <v>0</v>
      </c>
      <c r="AP30" s="3"/>
      <c r="AQ30" s="11">
        <f>+AQ19-AQ16</f>
        <v>138</v>
      </c>
      <c r="AR30" s="11">
        <f>+AR21-AR15</f>
        <v>0</v>
      </c>
      <c r="AS30" s="3"/>
      <c r="AT30" s="11">
        <f>+AT19-AT16</f>
        <v>100</v>
      </c>
      <c r="AU30" s="11">
        <f>+AU21-AU15</f>
        <v>0</v>
      </c>
      <c r="AV30" s="3"/>
      <c r="AW30" s="11">
        <f>+AW19-AW16</f>
        <v>61</v>
      </c>
      <c r="AX30" s="3"/>
    </row>
    <row r="31" spans="1:50" x14ac:dyDescent="0.3">
      <c r="F31" s="8" t="s">
        <v>45</v>
      </c>
      <c r="G31" s="26"/>
      <c r="H31" s="10"/>
      <c r="I31" s="8"/>
      <c r="J31" s="26"/>
      <c r="K31" s="27">
        <f>100- K30/$H30*100</f>
        <v>3.1791907514450912</v>
      </c>
      <c r="L31" s="27"/>
      <c r="M31" s="26"/>
      <c r="N31" s="27">
        <f>100- N30/$H30*100</f>
        <v>-7.3529411764706083</v>
      </c>
      <c r="O31" s="27"/>
      <c r="P31" s="26"/>
      <c r="Q31" s="27">
        <f>100- Q30/$H30*100</f>
        <v>42.207792207792217</v>
      </c>
      <c r="R31" s="27"/>
      <c r="S31" s="26"/>
      <c r="T31" s="27">
        <f>100- T30/$H30*100</f>
        <v>57.142857142857153</v>
      </c>
      <c r="U31" s="27"/>
      <c r="V31" s="26"/>
      <c r="W31" s="27">
        <f>100- W30/$H30*100</f>
        <v>68.944099378881987</v>
      </c>
      <c r="X31" s="27"/>
      <c r="Z31" s="27">
        <f>100- Z30/$H30*100</f>
        <v>81.055900621118013</v>
      </c>
      <c r="AC31" s="8" t="s">
        <v>45</v>
      </c>
      <c r="AD31" s="26"/>
      <c r="AE31" s="10"/>
      <c r="AF31" s="8"/>
      <c r="AG31" s="26"/>
      <c r="AH31" s="27">
        <f>100- AH30/$AE30*100</f>
        <v>4.8295454545454533</v>
      </c>
      <c r="AI31" s="27"/>
      <c r="AJ31" s="26"/>
      <c r="AK31" s="27">
        <f>100- AK30/$AE30*100</f>
        <v>58.522727272727273</v>
      </c>
      <c r="AL31" s="27"/>
      <c r="AM31" s="26"/>
      <c r="AN31" s="27">
        <f>100- AN30/$AE30*100</f>
        <v>89.163961038961034</v>
      </c>
      <c r="AO31" s="27"/>
      <c r="AP31" s="26"/>
      <c r="AQ31" s="27">
        <f>100- AQ30/$AE30*100</f>
        <v>94.399350649350652</v>
      </c>
      <c r="AR31" s="27"/>
      <c r="AS31" s="26"/>
      <c r="AT31" s="27">
        <f>100- AT30/$AE30*100</f>
        <v>95.941558441558442</v>
      </c>
      <c r="AU31" s="27"/>
      <c r="AV31" s="3"/>
      <c r="AW31" s="27">
        <f>100- AW30/$AE30*100</f>
        <v>97.524350649350652</v>
      </c>
      <c r="AX31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1" sqref="D11:E11"/>
    </sheetView>
  </sheetViews>
  <sheetFormatPr baseColWidth="10" defaultRowHeight="14.4" x14ac:dyDescent="0.3"/>
  <sheetData>
    <row r="1" spans="1:4" x14ac:dyDescent="0.3">
      <c r="A1" s="31" t="s">
        <v>51</v>
      </c>
      <c r="B1" s="31" t="s">
        <v>52</v>
      </c>
      <c r="C1" s="31" t="s">
        <v>53</v>
      </c>
    </row>
    <row r="2" spans="1:4" x14ac:dyDescent="0.3">
      <c r="A2" s="15">
        <v>0</v>
      </c>
      <c r="B2" s="14">
        <v>12</v>
      </c>
      <c r="C2" s="14">
        <v>15</v>
      </c>
    </row>
    <row r="3" spans="1:4" x14ac:dyDescent="0.3">
      <c r="A3" s="15">
        <v>3</v>
      </c>
      <c r="B3" s="14">
        <v>38</v>
      </c>
      <c r="C3" s="14">
        <v>53.4375</v>
      </c>
    </row>
    <row r="4" spans="1:4" x14ac:dyDescent="0.3">
      <c r="A4" s="15">
        <v>5</v>
      </c>
      <c r="B4" s="14">
        <v>92</v>
      </c>
      <c r="C4" s="14">
        <v>109.34659090909091</v>
      </c>
    </row>
    <row r="5" spans="1:4" x14ac:dyDescent="0.3">
      <c r="A5" s="23">
        <v>7</v>
      </c>
      <c r="B5" s="1">
        <v>176</v>
      </c>
      <c r="C5" s="14">
        <v>225</v>
      </c>
    </row>
    <row r="6" spans="1:4" x14ac:dyDescent="0.3">
      <c r="A6" t="s">
        <v>54</v>
      </c>
      <c r="B6" s="7">
        <v>0.39400000000000002</v>
      </c>
      <c r="C6" s="7">
        <v>0.39090000000000003</v>
      </c>
      <c r="D6">
        <f>AVERAGE(B6:C6)</f>
        <v>0.39245000000000002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Control Growth 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2017-07-03T12:23:41Z</dcterms:modified>
</cp:coreProperties>
</file>